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80" yWindow="30" windowWidth="23550" windowHeight="9645" activeTab="3"/>
  </bookViews>
  <sheets>
    <sheet name="Artykuł 2017-2018" sheetId="1" r:id="rId1"/>
    <sheet name="Artykuł 2019-2020" sheetId="2" r:id="rId2"/>
    <sheet name="Monografia 2017-2020" sheetId="3" r:id="rId3"/>
    <sheet name="Edycja, przekład mon. 2017-2020" sheetId="4" r:id="rId4"/>
  </sheets>
  <calcPr calcId="125725" iterateDelta="1E-4"/>
</workbook>
</file>

<file path=xl/calcChain.xml><?xml version="1.0" encoding="utf-8"?>
<calcChain xmlns="http://schemas.openxmlformats.org/spreadsheetml/2006/main">
  <c r="E10" i="2"/>
  <c r="F5" i="3"/>
  <c r="G5" s="1"/>
  <c r="I5" s="1"/>
  <c r="F6"/>
  <c r="G6" s="1"/>
  <c r="F7"/>
  <c r="G7" s="1"/>
  <c r="F8"/>
  <c r="G8" s="1"/>
  <c r="F9"/>
  <c r="G9" s="1"/>
  <c r="I9" s="1"/>
  <c r="I16" i="2"/>
  <c r="I15"/>
  <c r="G16"/>
  <c r="G15"/>
  <c r="F16"/>
  <c r="F15"/>
  <c r="G14" i="1"/>
  <c r="H14" s="1"/>
  <c r="I14" s="1"/>
  <c r="E14"/>
  <c r="E5" i="4"/>
  <c r="G5" s="1"/>
  <c r="H5" s="1"/>
  <c r="E6"/>
  <c r="G6" s="1"/>
  <c r="H6" s="1"/>
  <c r="E7"/>
  <c r="G7" s="1"/>
  <c r="H7" s="1"/>
  <c r="E8"/>
  <c r="G8" s="1"/>
  <c r="H8" s="1"/>
  <c r="E9"/>
  <c r="G9" s="1"/>
  <c r="H9" s="1"/>
  <c r="E14"/>
  <c r="F14" s="1"/>
  <c r="E15"/>
  <c r="G15" s="1"/>
  <c r="E20"/>
  <c r="G20" s="1"/>
  <c r="E19"/>
  <c r="F19" s="1"/>
  <c r="E13"/>
  <c r="F13" s="1"/>
  <c r="E4"/>
  <c r="G4" s="1"/>
  <c r="F20" i="3"/>
  <c r="F19"/>
  <c r="F14"/>
  <c r="G14" s="1"/>
  <c r="I14" s="1"/>
  <c r="F15"/>
  <c r="F13"/>
  <c r="E14"/>
  <c r="E15"/>
  <c r="E20"/>
  <c r="E19"/>
  <c r="E13"/>
  <c r="F4"/>
  <c r="G4" s="1"/>
  <c r="E16" i="2"/>
  <c r="E15"/>
  <c r="E14"/>
  <c r="G14" s="1"/>
  <c r="H14" s="1"/>
  <c r="I14" s="1"/>
  <c r="F10"/>
  <c r="G10"/>
  <c r="F6"/>
  <c r="E6"/>
  <c r="F5"/>
  <c r="E5"/>
  <c r="F4"/>
  <c r="G4" s="1"/>
  <c r="E15" i="1"/>
  <c r="F15" s="1"/>
  <c r="E16"/>
  <c r="F16" s="1"/>
  <c r="F6"/>
  <c r="F5"/>
  <c r="F4"/>
  <c r="G4" s="1"/>
  <c r="F10"/>
  <c r="E10"/>
  <c r="E5"/>
  <c r="E6"/>
  <c r="G5" i="2" l="1"/>
  <c r="H5" s="1"/>
  <c r="G16" i="1"/>
  <c r="G15"/>
  <c r="H15" s="1"/>
  <c r="G15" i="3"/>
  <c r="I15" s="1"/>
  <c r="F20" i="4"/>
  <c r="H20"/>
  <c r="J20" s="1"/>
  <c r="G19"/>
  <c r="H19" s="1"/>
  <c r="J4"/>
  <c r="H4"/>
  <c r="I4" s="1"/>
  <c r="G14"/>
  <c r="H14" s="1"/>
  <c r="I14" s="1"/>
  <c r="G13"/>
  <c r="H13" s="1"/>
  <c r="I13" s="1"/>
  <c r="H16" i="2"/>
  <c r="J16" s="1"/>
  <c r="H15"/>
  <c r="J15" s="1"/>
  <c r="G6"/>
  <c r="I6" s="1"/>
  <c r="H4"/>
  <c r="I4"/>
  <c r="J7" i="4"/>
  <c r="I7"/>
  <c r="I9"/>
  <c r="J9"/>
  <c r="J5"/>
  <c r="I5"/>
  <c r="F15"/>
  <c r="H15" s="1"/>
  <c r="H14" i="3"/>
  <c r="H8"/>
  <c r="I4"/>
  <c r="G20"/>
  <c r="I20" s="1"/>
  <c r="H6"/>
  <c r="I7"/>
  <c r="H9"/>
  <c r="H5"/>
  <c r="G13"/>
  <c r="I13" s="1"/>
  <c r="G19"/>
  <c r="I19" s="1"/>
  <c r="H10" i="2"/>
  <c r="I10"/>
  <c r="I5"/>
  <c r="J14"/>
  <c r="G5" i="1"/>
  <c r="I5" s="1"/>
  <c r="H16"/>
  <c r="I16" s="1"/>
  <c r="J14"/>
  <c r="G10"/>
  <c r="H10" s="1"/>
  <c r="G6"/>
  <c r="H6" s="1"/>
  <c r="H4"/>
  <c r="I4"/>
  <c r="H15" i="3" l="1"/>
  <c r="I20" i="4"/>
  <c r="J14"/>
  <c r="J19"/>
  <c r="I19"/>
  <c r="J15" i="1"/>
  <c r="I15"/>
  <c r="H5"/>
  <c r="H6" i="2"/>
  <c r="J8" i="4"/>
  <c r="I8"/>
  <c r="J6"/>
  <c r="I6"/>
  <c r="J15"/>
  <c r="I15"/>
  <c r="J13"/>
  <c r="I8" i="3"/>
  <c r="H4"/>
  <c r="H20"/>
  <c r="H7"/>
  <c r="I6"/>
  <c r="H13"/>
  <c r="H19"/>
  <c r="J16" i="1"/>
  <c r="I6"/>
  <c r="I10"/>
</calcChain>
</file>

<file path=xl/sharedStrings.xml><?xml version="1.0" encoding="utf-8"?>
<sst xmlns="http://schemas.openxmlformats.org/spreadsheetml/2006/main" count="257" uniqueCount="67">
  <si>
    <t>Punktacja artykułów z lat 2017-2018</t>
  </si>
  <si>
    <t xml:space="preserve">Artykuły opublikowane w czasopismach z wykazu z 2017 r. </t>
  </si>
  <si>
    <t>Całkowita wartość punktowa publikacji (Pc)</t>
  </si>
  <si>
    <t>Liczba autorów artykułu z tej samej dyscypliny i jednostki (k)</t>
  </si>
  <si>
    <t>Liczba autorów artykułu ogółem (m)</t>
  </si>
  <si>
    <t>Przedział punktowy opublikowanego artykułu</t>
  </si>
  <si>
    <t>Minimalne możliwe punkty za publikację: 10% Pc</t>
  </si>
  <si>
    <t>Wykorzystana część slotu autora (U): P/(Pc*k)</t>
  </si>
  <si>
    <t>co najmniej 30 punktów</t>
  </si>
  <si>
    <t>20 lub 25 punktów</t>
  </si>
  <si>
    <t>poniżej 20 punktów</t>
  </si>
  <si>
    <t>Liczba punktów dla autora (Pu): P/k</t>
  </si>
  <si>
    <t xml:space="preserve">Proszę wstawić odpowiednie liczby charakteryzujące publikację. Liczbę punktów Pc dla danego czasopisma można wyszukać na stronie: https://punktacjaczasopism.pl
</t>
  </si>
  <si>
    <t xml:space="preserve">Artykuły opublikowane w czasopismach spoza wykazu z 2017 r. </t>
  </si>
  <si>
    <t>5 punktów</t>
  </si>
  <si>
    <t xml:space="preserve">Artykuły recenzyjne  opublikowane w czasopismach z wykazu z 2017 r. </t>
  </si>
  <si>
    <t>Całkowita wartość punktowa czasopisma (Pc)</t>
  </si>
  <si>
    <t>100, 140 lub 200 punktów</t>
  </si>
  <si>
    <t>40 lub 70 punktów</t>
  </si>
  <si>
    <t>20 punktów</t>
  </si>
  <si>
    <t>Punktacja artykułów z lat 2019 - 2020</t>
  </si>
  <si>
    <t xml:space="preserve">Artykuły opublikowane w czasopismach z wykazu 2019 - 2020 </t>
  </si>
  <si>
    <t>Artykuły opublikowane w czasopismach spoza wykazu 2019 - 2020</t>
  </si>
  <si>
    <t>Punktacja monografii z lat 2017 - 2020</t>
  </si>
  <si>
    <t>Wydawca z poziomu II</t>
  </si>
  <si>
    <t>Wydawca z poziomu I</t>
  </si>
  <si>
    <t>Wydawca spoza wykazu MNiSW</t>
  </si>
  <si>
    <t>Rodzaj publikacji</t>
  </si>
  <si>
    <t>Monografia</t>
  </si>
  <si>
    <t>Redakcja</t>
  </si>
  <si>
    <t>Rozdział</t>
  </si>
  <si>
    <t>Legenda</t>
  </si>
  <si>
    <t>Redakcja, rozdział</t>
  </si>
  <si>
    <t>Całkowita wartość punktowa przekładu: 25% Pc</t>
  </si>
  <si>
    <t>n / d</t>
  </si>
  <si>
    <t>Przeliczeniowa wartość punktowa wg wzoru *</t>
  </si>
  <si>
    <t>Liczba punktów dla dyscypliny (P): większa wartość z kolumn F i G</t>
  </si>
  <si>
    <t>Liczba punktów dla dyscypliny (P): większa wartość z kolumn E i F</t>
  </si>
  <si>
    <t>Artykuły recenzyjne opublikowane w czasopismach z wykazu 2019 - 2020</t>
  </si>
  <si>
    <t>Całkowita wartość punktowa publikacji (Pc): 25% Pc</t>
  </si>
  <si>
    <t>Liczba punktów Pc</t>
  </si>
  <si>
    <t>Całkowita wartość punktowa publikacji właściwa dla typu publikacji i prestiżu wydawnictwa.</t>
  </si>
  <si>
    <t>Liczba punktów P</t>
  </si>
  <si>
    <t>Przeliczeniowa wartość punktowa publikacji czyli punkty, które otrzyma dyscyplina w jednostce (uczelni).</t>
  </si>
  <si>
    <t xml:space="preserve">Liczba autorów k </t>
  </si>
  <si>
    <t>Liczba autorów, którzy zadeklarowali tę samą dyscyplinę w jednostce (uczelni).</t>
  </si>
  <si>
    <t>Liczba autorów m</t>
  </si>
  <si>
    <t>U - część slotu</t>
  </si>
  <si>
    <t xml:space="preserve">Część slotu wypełniona przez publikację. </t>
  </si>
  <si>
    <t>Pu - pkt dla autora</t>
  </si>
  <si>
    <t>Punkty przypadające na jedną osobę z dyscypliny w jednostce (uczelni)</t>
  </si>
  <si>
    <t>Proszę wstawić odpowiednie liczby charakteryzujące publikację.</t>
  </si>
  <si>
    <t>Każdy pracownik może wykazać max etat*udział czasu pracy w dyscyplinie*2 sloty wypełnione monografiami, redakcją monografii i rozdziałami w monografii wydanymi przez wydawnictwa z poziomu I</t>
  </si>
  <si>
    <t>Ograniczenia dla zgłoszonych monografii z poziomu I</t>
  </si>
  <si>
    <t>Przekład  na język polski dzieła istotnego dla nauki lub kultury.</t>
  </si>
  <si>
    <t>Przekład na inny język nowożytny dzieła istotnego dla nauki lub kultury, wydanego w języku polskim.</t>
  </si>
  <si>
    <t>Edycja naukowa tekstów źródłowych.</t>
  </si>
  <si>
    <t>Punktacja edycji i przekładów monografii z lat 2017 - 2020</t>
  </si>
  <si>
    <t xml:space="preserve"> Publikacja z dziedziny nauk humanistycznych, społecznych i teologicznych.</t>
  </si>
  <si>
    <r>
      <t>Redakcja (</t>
    </r>
    <r>
      <rPr>
        <b/>
        <u/>
        <sz val="11"/>
        <color theme="1"/>
        <rFont val="Calibri"/>
        <family val="2"/>
        <charset val="238"/>
        <scheme val="minor"/>
      </rPr>
      <t>NHST</t>
    </r>
    <r>
      <rPr>
        <b/>
        <sz val="11"/>
        <color theme="1"/>
        <rFont val="Calibri"/>
        <family val="2"/>
        <charset val="238"/>
        <scheme val="minor"/>
      </rPr>
      <t>*)</t>
    </r>
  </si>
  <si>
    <r>
      <t>Monografia (</t>
    </r>
    <r>
      <rPr>
        <b/>
        <u/>
        <sz val="11"/>
        <color theme="1"/>
        <rFont val="Calibri"/>
        <family val="2"/>
        <charset val="238"/>
        <scheme val="minor"/>
      </rPr>
      <t>NHST</t>
    </r>
    <r>
      <rPr>
        <b/>
        <sz val="11"/>
        <color theme="1"/>
        <rFont val="Calibri"/>
        <family val="2"/>
        <charset val="238"/>
        <scheme val="minor"/>
      </rPr>
      <t>*)</t>
    </r>
  </si>
  <si>
    <r>
      <t>NHST</t>
    </r>
    <r>
      <rPr>
        <b/>
        <sz val="11"/>
        <color theme="1"/>
        <rFont val="Calibri"/>
        <family val="2"/>
        <charset val="238"/>
        <scheme val="minor"/>
      </rPr>
      <t>*</t>
    </r>
  </si>
  <si>
    <r>
      <t>Rozdział (</t>
    </r>
    <r>
      <rPr>
        <b/>
        <u/>
        <sz val="11"/>
        <color theme="1"/>
        <rFont val="Calibri"/>
        <family val="2"/>
        <charset val="238"/>
        <scheme val="minor"/>
      </rPr>
      <t>NHST</t>
    </r>
    <r>
      <rPr>
        <b/>
        <sz val="11"/>
        <color theme="1"/>
        <rFont val="Calibri"/>
        <family val="2"/>
        <charset val="238"/>
        <scheme val="minor"/>
      </rPr>
      <t>*)</t>
    </r>
  </si>
  <si>
    <r>
      <t xml:space="preserve">Monografia </t>
    </r>
    <r>
      <rPr>
        <b/>
        <u/>
        <sz val="11"/>
        <color theme="1"/>
        <rFont val="Calibri"/>
        <family val="2"/>
        <charset val="238"/>
        <scheme val="minor"/>
      </rPr>
      <t>(NHST</t>
    </r>
    <r>
      <rPr>
        <b/>
        <sz val="11"/>
        <color theme="1"/>
        <rFont val="Calibri"/>
        <family val="2"/>
        <charset val="238"/>
        <scheme val="minor"/>
      </rPr>
      <t>*)</t>
    </r>
  </si>
  <si>
    <r>
      <t xml:space="preserve">Redakcja </t>
    </r>
    <r>
      <rPr>
        <b/>
        <u/>
        <sz val="11"/>
        <color theme="1"/>
        <rFont val="Calibri"/>
        <family val="2"/>
        <charset val="238"/>
        <scheme val="minor"/>
      </rPr>
      <t>(NHST</t>
    </r>
    <r>
      <rPr>
        <b/>
        <sz val="11"/>
        <color theme="1"/>
        <rFont val="Calibri"/>
        <family val="2"/>
        <charset val="238"/>
        <scheme val="minor"/>
      </rPr>
      <t>*)</t>
    </r>
  </si>
  <si>
    <t>Liczba autorów ogółem.</t>
  </si>
  <si>
    <t>Monografia typu: przekład lub edycja tekstów źródłowych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</si>
</sst>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1"/>
      <color rgb="FFFDD54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u/>
      <sz val="20"/>
      <color rgb="FF004B9E"/>
      <name val="Calibri"/>
      <family val="2"/>
      <charset val="238"/>
      <scheme val="minor"/>
    </font>
    <font>
      <u/>
      <sz val="11"/>
      <color rgb="FF004B9E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4B9E"/>
        <bgColor indexed="64"/>
      </patternFill>
    </fill>
    <fill>
      <patternFill patternType="solid">
        <fgColor rgb="FFFDD5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EEBA4"/>
        <bgColor indexed="64"/>
      </patternFill>
    </fill>
    <fill>
      <patternFill patternType="solid">
        <fgColor rgb="FF7030B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71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 style="medium">
        <color theme="0"/>
      </top>
      <bottom/>
      <diagonal/>
    </border>
    <border>
      <left style="thin">
        <color rgb="FFFDD541"/>
      </left>
      <right style="thin">
        <color rgb="FFFDD541"/>
      </right>
      <top style="thin">
        <color rgb="FFFDD541"/>
      </top>
      <bottom style="thin">
        <color rgb="FFFDD541"/>
      </bottom>
      <diagonal/>
    </border>
    <border>
      <left style="thin">
        <color rgb="FFFDD541"/>
      </left>
      <right style="medium">
        <color theme="0"/>
      </right>
      <top style="thin">
        <color rgb="FFFDD541"/>
      </top>
      <bottom style="thin">
        <color rgb="FFFDD541"/>
      </bottom>
      <diagonal/>
    </border>
    <border>
      <left style="medium">
        <color theme="0"/>
      </left>
      <right style="thin">
        <color rgb="FFFDD541"/>
      </right>
      <top style="thin">
        <color rgb="FFFDD541"/>
      </top>
      <bottom style="thin">
        <color rgb="FFFDD541"/>
      </bottom>
      <diagonal/>
    </border>
    <border>
      <left style="medium">
        <color theme="0"/>
      </left>
      <right/>
      <top style="thin">
        <color rgb="FFFDD541"/>
      </top>
      <bottom/>
      <diagonal/>
    </border>
    <border>
      <left style="medium">
        <color theme="0"/>
      </left>
      <right style="thin">
        <color rgb="FFFDD541"/>
      </right>
      <top/>
      <bottom style="thin">
        <color rgb="FFFDD541"/>
      </bottom>
      <diagonal/>
    </border>
    <border>
      <left style="thin">
        <color rgb="FFFDD541"/>
      </left>
      <right style="thin">
        <color rgb="FFFDD541"/>
      </right>
      <top/>
      <bottom/>
      <diagonal/>
    </border>
    <border>
      <left style="thin">
        <color rgb="FFFDD541"/>
      </left>
      <right style="thin">
        <color rgb="FFFDD541"/>
      </right>
      <top style="thin">
        <color rgb="FFFDD541"/>
      </top>
      <bottom/>
      <diagonal/>
    </border>
    <border>
      <left style="thin">
        <color rgb="FFFDD541"/>
      </left>
      <right style="thin">
        <color rgb="FFFDD541"/>
      </right>
      <top/>
      <bottom style="thin">
        <color rgb="FFFDD541"/>
      </bottom>
      <diagonal/>
    </border>
    <border>
      <left/>
      <right style="medium">
        <color theme="0"/>
      </right>
      <top style="thin">
        <color rgb="FFFDD541"/>
      </top>
      <bottom/>
      <diagonal/>
    </border>
    <border>
      <left style="thin">
        <color rgb="FFFDD541"/>
      </left>
      <right style="medium">
        <color theme="0"/>
      </right>
      <top style="thin">
        <color rgb="FFFDD541"/>
      </top>
      <bottom/>
      <diagonal/>
    </border>
    <border>
      <left style="medium">
        <color theme="0"/>
      </left>
      <right/>
      <top style="thin">
        <color rgb="FFFDD541"/>
      </top>
      <bottom style="medium">
        <color theme="0"/>
      </bottom>
      <diagonal/>
    </border>
    <border>
      <left/>
      <right/>
      <top style="thin">
        <color rgb="FFFDD541"/>
      </top>
      <bottom style="medium">
        <color theme="0"/>
      </bottom>
      <diagonal/>
    </border>
    <border>
      <left/>
      <right style="medium">
        <color theme="0"/>
      </right>
      <top style="thin">
        <color rgb="FFFDD541"/>
      </top>
      <bottom style="medium">
        <color theme="0"/>
      </bottom>
      <diagonal/>
    </border>
    <border>
      <left style="thin">
        <color rgb="FFFDD541"/>
      </left>
      <right style="medium">
        <color theme="0"/>
      </right>
      <top/>
      <bottom/>
      <diagonal/>
    </border>
    <border>
      <left style="thin">
        <color rgb="FFFDD541"/>
      </left>
      <right style="medium">
        <color theme="0"/>
      </right>
      <top/>
      <bottom style="thin">
        <color rgb="FFFDD541"/>
      </bottom>
      <diagonal/>
    </border>
    <border>
      <left style="medium">
        <color theme="0"/>
      </left>
      <right style="thin">
        <color rgb="FFFDD541"/>
      </right>
      <top style="thin">
        <color rgb="FFFDD541"/>
      </top>
      <bottom/>
      <diagonal/>
    </border>
    <border>
      <left style="medium">
        <color theme="0"/>
      </left>
      <right/>
      <top/>
      <bottom style="thin">
        <color rgb="FF004B9E"/>
      </bottom>
      <diagonal/>
    </border>
    <border>
      <left/>
      <right/>
      <top/>
      <bottom style="thin">
        <color rgb="FF004B9E"/>
      </bottom>
      <diagonal/>
    </border>
    <border>
      <left/>
      <right style="medium">
        <color theme="0"/>
      </right>
      <top style="thin">
        <color rgb="FF004B9E"/>
      </top>
      <bottom/>
      <diagonal/>
    </border>
    <border>
      <left style="thin">
        <color rgb="FF004B9E"/>
      </left>
      <right/>
      <top/>
      <bottom style="thin">
        <color rgb="FF004B9E"/>
      </bottom>
      <diagonal/>
    </border>
    <border>
      <left style="thin">
        <color rgb="FF004B9E"/>
      </left>
      <right style="medium">
        <color theme="0"/>
      </right>
      <top/>
      <bottom style="thin">
        <color rgb="FF004B9E"/>
      </bottom>
      <diagonal/>
    </border>
    <border>
      <left style="thin">
        <color rgb="FF004B9E"/>
      </left>
      <right style="thin">
        <color rgb="FF004B9E"/>
      </right>
      <top style="thin">
        <color rgb="FF004B9E"/>
      </top>
      <bottom style="thin">
        <color rgb="FF004B9E"/>
      </bottom>
      <diagonal/>
    </border>
    <border>
      <left style="medium">
        <color theme="0"/>
      </left>
      <right style="thin">
        <color rgb="FF004B9E"/>
      </right>
      <top style="thin">
        <color rgb="FF004B9E"/>
      </top>
      <bottom/>
      <diagonal/>
    </border>
    <border>
      <left style="thin">
        <color rgb="FF004B9E"/>
      </left>
      <right style="medium">
        <color theme="0"/>
      </right>
      <top style="thin">
        <color rgb="FF004B9E"/>
      </top>
      <bottom style="thin">
        <color rgb="FF004B9E"/>
      </bottom>
      <diagonal/>
    </border>
    <border>
      <left style="medium">
        <color theme="0"/>
      </left>
      <right style="thin">
        <color rgb="FF004B9E"/>
      </right>
      <top/>
      <bottom/>
      <diagonal/>
    </border>
    <border>
      <left style="medium">
        <color theme="0"/>
      </left>
      <right style="medium">
        <color theme="0"/>
      </right>
      <top/>
      <bottom style="thin">
        <color rgb="FF004B9E"/>
      </bottom>
      <diagonal/>
    </border>
    <border>
      <left style="medium">
        <color theme="0"/>
      </left>
      <right style="medium">
        <color theme="0"/>
      </right>
      <top style="thin">
        <color rgb="FF004B9E"/>
      </top>
      <bottom style="thin">
        <color rgb="FF004B9E"/>
      </bottom>
      <diagonal/>
    </border>
    <border>
      <left style="medium">
        <color theme="0"/>
      </left>
      <right style="thin">
        <color rgb="FF004B9E"/>
      </right>
      <top/>
      <bottom style="thin">
        <color rgb="FF004B9E"/>
      </bottom>
      <diagonal/>
    </border>
    <border>
      <left style="medium">
        <color theme="0"/>
      </left>
      <right/>
      <top style="thin">
        <color rgb="FF004B9E"/>
      </top>
      <bottom/>
      <diagonal/>
    </border>
    <border>
      <left style="medium">
        <color theme="0"/>
      </left>
      <right style="thin">
        <color rgb="FF004B9E"/>
      </right>
      <top style="thin">
        <color rgb="FF004B9E"/>
      </top>
      <bottom style="thin">
        <color rgb="FF004B9E"/>
      </bottom>
      <diagonal/>
    </border>
    <border>
      <left style="thin">
        <color rgb="FF004B9E"/>
      </left>
      <right style="thin">
        <color rgb="FF004B9E"/>
      </right>
      <top/>
      <bottom style="thin">
        <color rgb="FF004B9E"/>
      </bottom>
      <diagonal/>
    </border>
    <border>
      <left/>
      <right style="medium">
        <color theme="0"/>
      </right>
      <top style="thin">
        <color rgb="FF004B9E"/>
      </top>
      <bottom style="thin">
        <color rgb="FF004B9E"/>
      </bottom>
      <diagonal/>
    </border>
    <border>
      <left style="thin">
        <color rgb="FF004B9E"/>
      </left>
      <right/>
      <top style="thin">
        <color rgb="FF004B9E"/>
      </top>
      <bottom style="thin">
        <color rgb="FF004B9E"/>
      </bottom>
      <diagonal/>
    </border>
    <border>
      <left style="thin">
        <color rgb="FF004B9E"/>
      </left>
      <right style="medium">
        <color theme="0"/>
      </right>
      <top style="thin">
        <color rgb="FF004B9E"/>
      </top>
      <bottom/>
      <diagonal/>
    </border>
    <border>
      <left style="medium">
        <color theme="0"/>
      </left>
      <right/>
      <top/>
      <bottom style="thin">
        <color rgb="FF7030B9"/>
      </bottom>
      <diagonal/>
    </border>
    <border>
      <left style="medium">
        <color theme="0"/>
      </left>
      <right style="thin">
        <color rgb="FF7030B9"/>
      </right>
      <top/>
      <bottom style="thin">
        <color rgb="FF7030B9"/>
      </bottom>
      <diagonal/>
    </border>
    <border>
      <left style="thin">
        <color rgb="FF7030B9"/>
      </left>
      <right style="medium">
        <color theme="0"/>
      </right>
      <top/>
      <bottom/>
      <diagonal/>
    </border>
    <border>
      <left style="medium">
        <color theme="0"/>
      </left>
      <right style="thin">
        <color rgb="FF7030B9"/>
      </right>
      <top style="thin">
        <color rgb="FF7030B9"/>
      </top>
      <bottom style="thin">
        <color rgb="FF7030B9"/>
      </bottom>
      <diagonal/>
    </border>
    <border>
      <left style="thin">
        <color rgb="FF7030B9"/>
      </left>
      <right style="medium">
        <color theme="0"/>
      </right>
      <top/>
      <bottom style="thin">
        <color rgb="FF7030B9"/>
      </bottom>
      <diagonal/>
    </border>
    <border>
      <left style="thin">
        <color rgb="FF7030B9"/>
      </left>
      <right style="medium">
        <color theme="0"/>
      </right>
      <top style="thin">
        <color rgb="FF7030B9"/>
      </top>
      <bottom style="thin">
        <color rgb="FF7030B9"/>
      </bottom>
      <diagonal/>
    </border>
    <border>
      <left/>
      <right style="thin">
        <color rgb="FF004B9E"/>
      </right>
      <top style="thin">
        <color rgb="FF004B9E"/>
      </top>
      <bottom style="thin">
        <color rgb="FF004B9E"/>
      </bottom>
      <diagonal/>
    </border>
    <border>
      <left style="thin">
        <color rgb="FF004B9E"/>
      </left>
      <right style="thin">
        <color rgb="FF004B9E"/>
      </right>
      <top/>
      <bottom/>
      <diagonal/>
    </border>
    <border>
      <left/>
      <right style="medium">
        <color theme="0"/>
      </right>
      <top/>
      <bottom style="thin">
        <color rgb="FF004B9E"/>
      </bottom>
      <diagonal/>
    </border>
    <border>
      <left style="medium">
        <color theme="0"/>
      </left>
      <right style="thin">
        <color rgb="FF7030B9"/>
      </right>
      <top/>
      <bottom/>
      <diagonal/>
    </border>
    <border>
      <left style="medium">
        <color theme="0"/>
      </left>
      <right style="thin">
        <color rgb="FFFDD541"/>
      </right>
      <top/>
      <bottom/>
      <diagonal/>
    </border>
    <border>
      <left/>
      <right style="medium">
        <color theme="0"/>
      </right>
      <top/>
      <bottom style="thin">
        <color rgb="FFFDD541"/>
      </bottom>
      <diagonal/>
    </border>
    <border>
      <left style="medium">
        <color theme="0"/>
      </left>
      <right/>
      <top style="thin">
        <color rgb="FFFDD541"/>
      </top>
      <bottom style="thin">
        <color rgb="FFFDD541"/>
      </bottom>
      <diagonal/>
    </border>
    <border>
      <left/>
      <right style="medium">
        <color theme="0"/>
      </right>
      <top style="thin">
        <color rgb="FFFDD541"/>
      </top>
      <bottom style="thin">
        <color rgb="FFFDD541"/>
      </bottom>
      <diagonal/>
    </border>
    <border>
      <left style="medium">
        <color theme="0"/>
      </left>
      <right/>
      <top/>
      <bottom style="thin">
        <color rgb="FFFDD541"/>
      </bottom>
      <diagonal/>
    </border>
    <border>
      <left/>
      <right/>
      <top style="thin">
        <color rgb="FF004B9E"/>
      </top>
      <bottom/>
      <diagonal/>
    </border>
    <border>
      <left/>
      <right/>
      <top style="thin">
        <color rgb="FF004B9E"/>
      </top>
      <bottom style="thin">
        <color rgb="FF004B9E"/>
      </bottom>
      <diagonal/>
    </border>
    <border>
      <left/>
      <right style="thin">
        <color rgb="FF004B9E"/>
      </right>
      <top/>
      <bottom/>
      <diagonal/>
    </border>
    <border>
      <left/>
      <right style="thin">
        <color rgb="FF004B9E"/>
      </right>
      <top/>
      <bottom style="thin">
        <color rgb="FF004B9E"/>
      </bottom>
      <diagonal/>
    </border>
    <border>
      <left style="medium">
        <color theme="0"/>
      </left>
      <right style="medium">
        <color theme="0"/>
      </right>
      <top style="thin">
        <color rgb="FF004B9E"/>
      </top>
      <bottom/>
      <diagonal/>
    </border>
    <border>
      <left style="medium">
        <color theme="0"/>
      </left>
      <right style="thin">
        <color rgb="FFFDD541"/>
      </right>
      <top style="medium">
        <color theme="0"/>
      </top>
      <bottom/>
      <diagonal/>
    </border>
    <border>
      <left/>
      <right style="medium">
        <color theme="0"/>
      </right>
      <top/>
      <bottom style="thin">
        <color rgb="FF7030B9"/>
      </bottom>
      <diagonal/>
    </border>
    <border>
      <left style="medium">
        <color theme="0"/>
      </left>
      <right/>
      <top style="thin">
        <color rgb="FF7030B9"/>
      </top>
      <bottom style="thin">
        <color rgb="FF7030B9"/>
      </bottom>
      <diagonal/>
    </border>
    <border>
      <left/>
      <right style="medium">
        <color theme="0"/>
      </right>
      <top style="thin">
        <color rgb="FF7030B9"/>
      </top>
      <bottom style="thin">
        <color rgb="FF7030B9"/>
      </bottom>
      <diagonal/>
    </border>
    <border>
      <left/>
      <right style="medium">
        <color theme="0"/>
      </right>
      <top style="thin">
        <color rgb="FF7030B9"/>
      </top>
      <bottom/>
      <diagonal/>
    </border>
    <border>
      <left style="medium">
        <color theme="0"/>
      </left>
      <right style="thin">
        <color rgb="FF7030B9"/>
      </right>
      <top style="thin">
        <color rgb="FF7030B9"/>
      </top>
      <bottom/>
      <diagonal/>
    </border>
    <border>
      <left style="thin">
        <color rgb="FF004B9E"/>
      </left>
      <right style="thin">
        <color rgb="FF004B9E"/>
      </right>
      <top style="thin">
        <color rgb="FF004B9E"/>
      </top>
      <bottom/>
      <diagonal/>
    </border>
    <border>
      <left style="thin">
        <color rgb="FF004B9E"/>
      </left>
      <right/>
      <top style="thin">
        <color rgb="FF004B9E"/>
      </top>
      <bottom/>
      <diagonal/>
    </border>
    <border>
      <left/>
      <right style="thin">
        <color rgb="FF004B9E"/>
      </right>
      <top style="thin">
        <color rgb="FF004B9E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 vertical="center" wrapText="1"/>
    </xf>
    <xf numFmtId="0" fontId="0" fillId="4" borderId="29" xfId="0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 wrapText="1"/>
    </xf>
    <xf numFmtId="0" fontId="0" fillId="4" borderId="31" xfId="0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0" fillId="4" borderId="32" xfId="0" applyFill="1" applyBorder="1" applyAlignment="1">
      <alignment horizontal="center" vertical="center" wrapText="1"/>
    </xf>
    <xf numFmtId="0" fontId="0" fillId="4" borderId="33" xfId="0" applyFill="1" applyBorder="1" applyAlignment="1">
      <alignment horizontal="center" vertical="center" wrapText="1"/>
    </xf>
    <xf numFmtId="0" fontId="0" fillId="4" borderId="34" xfId="0" applyFill="1" applyBorder="1" applyAlignment="1">
      <alignment horizontal="center" vertical="center" wrapText="1"/>
    </xf>
    <xf numFmtId="0" fontId="0" fillId="4" borderId="35" xfId="0" applyFill="1" applyBorder="1" applyAlignment="1">
      <alignment horizontal="center" vertical="center" wrapText="1"/>
    </xf>
    <xf numFmtId="0" fontId="0" fillId="4" borderId="37" xfId="0" applyFill="1" applyBorder="1" applyAlignment="1">
      <alignment horizontal="center" vertical="center" wrapText="1"/>
    </xf>
    <xf numFmtId="0" fontId="0" fillId="4" borderId="38" xfId="0" applyFill="1" applyBorder="1" applyAlignment="1">
      <alignment horizontal="center" vertical="center" wrapText="1"/>
    </xf>
    <xf numFmtId="0" fontId="0" fillId="4" borderId="39" xfId="0" applyFill="1" applyBorder="1" applyAlignment="1">
      <alignment horizontal="center" vertical="center" wrapText="1"/>
    </xf>
    <xf numFmtId="0" fontId="5" fillId="7" borderId="43" xfId="0" applyFont="1" applyFill="1" applyBorder="1" applyAlignment="1">
      <alignment horizontal="center" vertical="center" wrapText="1"/>
    </xf>
    <xf numFmtId="0" fontId="5" fillId="7" borderId="45" xfId="0" applyFont="1" applyFill="1" applyBorder="1" applyAlignment="1">
      <alignment horizontal="center" vertical="center" wrapText="1"/>
    </xf>
    <xf numFmtId="0" fontId="5" fillId="7" borderId="46" xfId="0" applyFont="1" applyFill="1" applyBorder="1" applyAlignment="1">
      <alignment horizontal="center" vertical="center" wrapText="1"/>
    </xf>
    <xf numFmtId="0" fontId="5" fillId="7" borderId="47" xfId="0" applyFont="1" applyFill="1" applyBorder="1" applyAlignment="1">
      <alignment horizontal="center" vertical="center" wrapText="1"/>
    </xf>
    <xf numFmtId="0" fontId="0" fillId="4" borderId="49" xfId="0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center" vertical="center" wrapText="1"/>
    </xf>
    <xf numFmtId="0" fontId="5" fillId="7" borderId="51" xfId="0" applyFont="1" applyFill="1" applyBorder="1" applyAlignment="1">
      <alignment horizontal="center" vertical="center" wrapText="1"/>
    </xf>
    <xf numFmtId="0" fontId="0" fillId="4" borderId="50" xfId="0" applyFill="1" applyBorder="1" applyAlignment="1">
      <alignment horizontal="center" vertical="center" wrapText="1"/>
    </xf>
    <xf numFmtId="0" fontId="2" fillId="4" borderId="58" xfId="0" applyFont="1" applyFill="1" applyBorder="1" applyAlignment="1">
      <alignment horizontal="center" vertical="center" wrapText="1"/>
    </xf>
    <xf numFmtId="0" fontId="2" fillId="4" borderId="60" xfId="0" applyFont="1" applyFill="1" applyBorder="1" applyAlignment="1">
      <alignment horizontal="center" vertical="center" wrapText="1"/>
    </xf>
    <xf numFmtId="0" fontId="2" fillId="4" borderId="48" xfId="0" applyFont="1" applyFill="1" applyBorder="1" applyAlignment="1">
      <alignment horizontal="center" vertical="center" wrapText="1"/>
    </xf>
    <xf numFmtId="0" fontId="2" fillId="4" borderId="59" xfId="0" applyFont="1" applyFill="1" applyBorder="1" applyAlignment="1">
      <alignment horizontal="center" vertical="center" wrapText="1"/>
    </xf>
    <xf numFmtId="0" fontId="0" fillId="4" borderId="61" xfId="0" applyFill="1" applyBorder="1" applyAlignment="1">
      <alignment horizontal="center" vertical="center" wrapText="1"/>
    </xf>
    <xf numFmtId="0" fontId="9" fillId="4" borderId="61" xfId="0" applyFont="1" applyFill="1" applyBorder="1" applyAlignment="1">
      <alignment horizontal="center" vertical="center" wrapText="1"/>
    </xf>
    <xf numFmtId="0" fontId="2" fillId="3" borderId="62" xfId="0" applyFont="1" applyFill="1" applyBorder="1" applyAlignment="1">
      <alignment horizontal="center" vertical="center" wrapText="1"/>
    </xf>
    <xf numFmtId="0" fontId="5" fillId="7" borderId="63" xfId="0" applyFont="1" applyFill="1" applyBorder="1" applyAlignment="1">
      <alignment horizontal="center" vertical="center" wrapText="1"/>
    </xf>
    <xf numFmtId="0" fontId="5" fillId="7" borderId="65" xfId="0" applyFont="1" applyFill="1" applyBorder="1" applyAlignment="1">
      <alignment horizontal="center" vertical="center" wrapText="1"/>
    </xf>
    <xf numFmtId="0" fontId="5" fillId="7" borderId="66" xfId="0" applyFont="1" applyFill="1" applyBorder="1" applyAlignment="1">
      <alignment horizontal="center" vertical="center" wrapText="1"/>
    </xf>
    <xf numFmtId="0" fontId="5" fillId="7" borderId="67" xfId="0" applyFont="1" applyFill="1" applyBorder="1" applyAlignment="1">
      <alignment horizontal="center" vertical="center" wrapText="1"/>
    </xf>
    <xf numFmtId="0" fontId="0" fillId="8" borderId="29" xfId="0" applyFill="1" applyBorder="1" applyAlignment="1">
      <alignment horizontal="center" vertical="center" wrapText="1"/>
    </xf>
    <xf numFmtId="0" fontId="0" fillId="8" borderId="29" xfId="0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26" xfId="0" applyBorder="1" applyAlignment="1">
      <alignment wrapText="1"/>
    </xf>
    <xf numFmtId="0" fontId="0" fillId="0" borderId="26" xfId="0" applyBorder="1" applyAlignment="1">
      <alignment horizontal="center" vertical="center" wrapText="1"/>
    </xf>
    <xf numFmtId="0" fontId="1" fillId="2" borderId="59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0" fillId="0" borderId="0" xfId="0" applyAlignment="1" applyProtection="1">
      <alignment wrapText="1"/>
    </xf>
    <xf numFmtId="0" fontId="1" fillId="2" borderId="0" xfId="0" applyFont="1" applyFill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4" fillId="6" borderId="3" xfId="0" applyFont="1" applyFill="1" applyBorder="1" applyAlignment="1" applyProtection="1">
      <alignment horizontal="center" vertical="center" wrapText="1"/>
    </xf>
    <xf numFmtId="0" fontId="4" fillId="6" borderId="4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2" fillId="4" borderId="0" xfId="0" applyFont="1" applyFill="1" applyAlignment="1" applyProtection="1">
      <alignment horizontal="center" vertical="center" wrapText="1"/>
    </xf>
    <xf numFmtId="0" fontId="0" fillId="4" borderId="24" xfId="0" applyFill="1" applyBorder="1" applyAlignment="1" applyProtection="1">
      <alignment horizontal="center" vertical="center" wrapText="1"/>
    </xf>
    <xf numFmtId="0" fontId="0" fillId="4" borderId="27" xfId="0" applyFill="1" applyBorder="1" applyAlignment="1" applyProtection="1">
      <alignment horizontal="center" vertical="center" wrapText="1"/>
    </xf>
    <xf numFmtId="0" fontId="0" fillId="4" borderId="28" xfId="0" applyFill="1" applyBorder="1" applyAlignment="1" applyProtection="1">
      <alignment horizontal="center" vertical="center" wrapText="1"/>
    </xf>
    <xf numFmtId="0" fontId="5" fillId="7" borderId="43" xfId="0" applyFont="1" applyFill="1" applyBorder="1" applyAlignment="1" applyProtection="1">
      <alignment horizontal="center" vertical="center" wrapText="1"/>
    </xf>
    <xf numFmtId="0" fontId="5" fillId="7" borderId="46" xfId="0" applyFont="1" applyFill="1" applyBorder="1" applyAlignment="1" applyProtection="1">
      <alignment horizontal="center" vertical="center" wrapText="1"/>
    </xf>
    <xf numFmtId="0" fontId="0" fillId="8" borderId="29" xfId="0" applyFill="1" applyBorder="1" applyAlignment="1" applyProtection="1">
      <alignment horizontal="center" vertical="center" wrapText="1"/>
    </xf>
    <xf numFmtId="0" fontId="2" fillId="4" borderId="26" xfId="0" applyFont="1" applyFill="1" applyBorder="1" applyAlignment="1" applyProtection="1">
      <alignment horizontal="center" vertical="center" wrapText="1"/>
    </xf>
    <xf numFmtId="0" fontId="0" fillId="4" borderId="0" xfId="0" applyFill="1" applyAlignment="1" applyProtection="1">
      <alignment horizontal="center" vertical="center" wrapText="1"/>
    </xf>
    <xf numFmtId="0" fontId="0" fillId="4" borderId="29" xfId="0" applyFill="1" applyBorder="1" applyAlignment="1" applyProtection="1">
      <alignment horizontal="center" vertical="center" wrapText="1"/>
    </xf>
    <xf numFmtId="0" fontId="0" fillId="4" borderId="31" xfId="0" applyFill="1" applyBorder="1" applyAlignment="1" applyProtection="1">
      <alignment horizontal="center" vertical="center" wrapText="1"/>
    </xf>
    <xf numFmtId="0" fontId="5" fillId="7" borderId="45" xfId="0" applyFont="1" applyFill="1" applyBorder="1" applyAlignment="1" applyProtection="1">
      <alignment horizontal="center" vertical="center" wrapText="1"/>
    </xf>
    <xf numFmtId="0" fontId="5" fillId="7" borderId="44" xfId="0" applyFont="1" applyFill="1" applyBorder="1" applyAlignment="1" applyProtection="1">
      <alignment horizontal="center" vertical="center" wrapText="1"/>
    </xf>
    <xf numFmtId="0" fontId="0" fillId="4" borderId="37" xfId="0" applyFill="1" applyBorder="1" applyAlignment="1" applyProtection="1">
      <alignment horizontal="center" vertical="center" wrapText="1"/>
    </xf>
    <xf numFmtId="0" fontId="0" fillId="4" borderId="40" xfId="0" applyFill="1" applyBorder="1" applyAlignment="1" applyProtection="1">
      <alignment horizontal="center" vertical="center" wrapText="1"/>
    </xf>
    <xf numFmtId="0" fontId="5" fillId="7" borderId="65" xfId="0" applyFont="1" applyFill="1" applyBorder="1" applyAlignment="1" applyProtection="1">
      <alignment horizontal="center" vertical="center" wrapText="1"/>
    </xf>
    <xf numFmtId="0" fontId="0" fillId="0" borderId="26" xfId="0" applyBorder="1" applyAlignment="1" applyProtection="1">
      <alignment horizontal="center" vertical="center" wrapText="1"/>
    </xf>
    <xf numFmtId="0" fontId="1" fillId="2" borderId="59" xfId="0" applyFont="1" applyFill="1" applyBorder="1" applyAlignment="1" applyProtection="1">
      <alignment horizontal="center" vertical="center" wrapText="1"/>
    </xf>
    <xf numFmtId="0" fontId="1" fillId="2" borderId="41" xfId="0" applyFont="1" applyFill="1" applyBorder="1" applyAlignment="1" applyProtection="1">
      <alignment horizontal="center" vertical="center" wrapText="1"/>
    </xf>
    <xf numFmtId="0" fontId="2" fillId="4" borderId="60" xfId="0" applyFont="1" applyFill="1" applyBorder="1" applyAlignment="1" applyProtection="1">
      <alignment horizontal="center" vertical="center" wrapText="1"/>
    </xf>
    <xf numFmtId="0" fontId="0" fillId="4" borderId="25" xfId="0" applyFill="1" applyBorder="1" applyAlignment="1" applyProtection="1">
      <alignment horizontal="center" vertical="center" wrapText="1"/>
    </xf>
    <xf numFmtId="0" fontId="5" fillId="7" borderId="42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0" fillId="4" borderId="33" xfId="0" applyFill="1" applyBorder="1" applyAlignment="1" applyProtection="1">
      <alignment horizontal="center" vertical="center" wrapText="1"/>
    </xf>
    <xf numFmtId="0" fontId="0" fillId="4" borderId="35" xfId="0" applyFill="1" applyBorder="1" applyAlignment="1" applyProtection="1">
      <alignment horizontal="center" vertical="center" wrapText="1"/>
    </xf>
    <xf numFmtId="0" fontId="0" fillId="4" borderId="38" xfId="0" applyFill="1" applyBorder="1" applyAlignment="1" applyProtection="1">
      <alignment horizontal="center" vertical="center" wrapText="1"/>
    </xf>
    <xf numFmtId="0" fontId="0" fillId="5" borderId="5" xfId="0" applyFill="1" applyBorder="1" applyAlignment="1" applyProtection="1">
      <alignment horizontal="center" vertical="center" wrapText="1"/>
    </xf>
    <xf numFmtId="0" fontId="0" fillId="4" borderId="34" xfId="0" applyFill="1" applyBorder="1" applyAlignment="1" applyProtection="1">
      <alignment horizontal="center" vertical="center" wrapText="1"/>
    </xf>
    <xf numFmtId="0" fontId="0" fillId="4" borderId="39" xfId="0" applyFill="1" applyBorder="1" applyAlignment="1" applyProtection="1">
      <alignment horizontal="center" vertical="center" wrapText="1"/>
    </xf>
    <xf numFmtId="0" fontId="5" fillId="7" borderId="5" xfId="0" applyFont="1" applyFill="1" applyBorder="1" applyAlignment="1" applyProtection="1">
      <alignment horizontal="center" vertical="center" wrapText="1"/>
    </xf>
    <xf numFmtId="0" fontId="5" fillId="7" borderId="47" xfId="0" applyFont="1" applyFill="1" applyBorder="1" applyAlignment="1" applyProtection="1">
      <alignment horizontal="center" vertical="center" wrapText="1"/>
    </xf>
    <xf numFmtId="0" fontId="2" fillId="4" borderId="39" xfId="0" applyFont="1" applyFill="1" applyBorder="1" applyAlignment="1" applyProtection="1">
      <alignment horizontal="center" vertical="center" wrapText="1"/>
    </xf>
    <xf numFmtId="0" fontId="0" fillId="4" borderId="58" xfId="0" applyFill="1" applyBorder="1" applyAlignment="1" applyProtection="1">
      <alignment horizontal="center" vertical="center" wrapText="1"/>
    </xf>
    <xf numFmtId="0" fontId="5" fillId="7" borderId="64" xfId="0" applyFont="1" applyFill="1" applyBorder="1" applyAlignment="1" applyProtection="1">
      <alignment horizontal="center" vertical="center" wrapText="1"/>
    </xf>
    <xf numFmtId="0" fontId="0" fillId="5" borderId="12" xfId="0" applyFill="1" applyBorder="1" applyAlignment="1" applyProtection="1">
      <alignment horizontal="center" vertical="center" wrapText="1"/>
      <protection locked="0"/>
    </xf>
    <xf numFmtId="0" fontId="0" fillId="5" borderId="13" xfId="0" applyFill="1" applyBorder="1" applyAlignment="1" applyProtection="1">
      <alignment horizontal="center" vertical="center" wrapText="1"/>
      <protection locked="0"/>
    </xf>
    <xf numFmtId="0" fontId="0" fillId="5" borderId="6" xfId="0" applyFill="1" applyBorder="1" applyAlignment="1" applyProtection="1">
      <alignment horizontal="center" vertical="center" wrapText="1"/>
      <protection locked="0"/>
    </xf>
    <xf numFmtId="0" fontId="0" fillId="5" borderId="10" xfId="0" applyFill="1" applyBorder="1" applyAlignment="1" applyProtection="1">
      <alignment horizontal="center" vertical="center" wrapText="1"/>
      <protection locked="0"/>
    </xf>
    <xf numFmtId="0" fontId="0" fillId="5" borderId="14" xfId="0" applyFill="1" applyBorder="1" applyAlignment="1" applyProtection="1">
      <alignment horizontal="center" vertical="center" wrapText="1"/>
      <protection locked="0"/>
    </xf>
    <xf numFmtId="0" fontId="0" fillId="5" borderId="16" xfId="0" applyFill="1" applyBorder="1" applyAlignment="1" applyProtection="1">
      <alignment horizontal="center" vertical="center" wrapText="1"/>
      <protection locked="0"/>
    </xf>
    <xf numFmtId="0" fontId="0" fillId="5" borderId="17" xfId="0" applyFill="1" applyBorder="1" applyAlignment="1" applyProtection="1">
      <alignment horizontal="center" vertical="center" wrapText="1"/>
      <protection locked="0"/>
    </xf>
    <xf numFmtId="0" fontId="0" fillId="5" borderId="56" xfId="0" applyFill="1" applyBorder="1" applyAlignment="1" applyProtection="1">
      <alignment horizontal="center" vertical="center" wrapText="1"/>
      <protection locked="0"/>
    </xf>
    <xf numFmtId="0" fontId="0" fillId="5" borderId="22" xfId="0" applyFill="1" applyBorder="1" applyAlignment="1" applyProtection="1">
      <alignment horizontal="center" vertical="center" wrapText="1"/>
      <protection locked="0"/>
    </xf>
    <xf numFmtId="0" fontId="0" fillId="5" borderId="15" xfId="0" applyFill="1" applyBorder="1" applyAlignment="1" applyProtection="1">
      <alignment horizontal="center" vertical="center" wrapText="1"/>
      <protection locked="0"/>
    </xf>
    <xf numFmtId="0" fontId="0" fillId="5" borderId="5" xfId="0" applyFill="1" applyBorder="1" applyAlignment="1" applyProtection="1">
      <alignment horizontal="center" vertical="center" wrapText="1"/>
      <protection locked="0"/>
    </xf>
    <xf numFmtId="0" fontId="0" fillId="5" borderId="8" xfId="0" applyFill="1" applyBorder="1" applyAlignment="1" applyProtection="1">
      <alignment horizontal="center" vertical="center" wrapText="1"/>
      <protection locked="0"/>
    </xf>
    <xf numFmtId="0" fontId="0" fillId="5" borderId="9" xfId="0" applyFill="1" applyBorder="1" applyAlignment="1" applyProtection="1">
      <alignment horizontal="center" vertical="center" wrapText="1"/>
      <protection locked="0"/>
    </xf>
    <xf numFmtId="0" fontId="0" fillId="5" borderId="21" xfId="0" applyFill="1" applyBorder="1" applyAlignment="1" applyProtection="1">
      <alignment horizontal="center" vertical="center" wrapText="1"/>
      <protection locked="0"/>
    </xf>
    <xf numFmtId="0" fontId="0" fillId="5" borderId="52" xfId="0" applyFill="1" applyBorder="1" applyAlignment="1" applyProtection="1">
      <alignment horizontal="center" vertical="center" wrapText="1"/>
      <protection locked="0"/>
    </xf>
    <xf numFmtId="0" fontId="0" fillId="5" borderId="53" xfId="0" applyFill="1" applyBorder="1" applyAlignment="1" applyProtection="1">
      <alignment horizontal="center" vertical="center" wrapText="1"/>
      <protection locked="0"/>
    </xf>
    <xf numFmtId="0" fontId="0" fillId="5" borderId="55" xfId="0" applyFill="1" applyBorder="1" applyAlignment="1" applyProtection="1">
      <alignment horizontal="center" vertical="center" wrapText="1"/>
      <protection locked="0"/>
    </xf>
    <xf numFmtId="0" fontId="0" fillId="5" borderId="54" xfId="0" applyFill="1" applyBorder="1" applyAlignment="1" applyProtection="1">
      <alignment horizontal="center" vertical="center" wrapText="1"/>
      <protection locked="0"/>
    </xf>
    <xf numFmtId="0" fontId="0" fillId="5" borderId="23" xfId="0" applyFill="1" applyBorder="1" applyAlignment="1" applyProtection="1">
      <alignment horizontal="center" vertical="center" wrapText="1"/>
    </xf>
    <xf numFmtId="0" fontId="10" fillId="8" borderId="2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4" borderId="29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7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0" fillId="5" borderId="18" xfId="0" applyFill="1" applyBorder="1" applyAlignment="1" applyProtection="1">
      <alignment horizontal="center" vertical="center" wrapText="1"/>
    </xf>
    <xf numFmtId="0" fontId="0" fillId="5" borderId="19" xfId="0" applyFill="1" applyBorder="1" applyAlignment="1" applyProtection="1">
      <alignment horizontal="center" vertical="center" wrapText="1"/>
    </xf>
    <xf numFmtId="0" fontId="0" fillId="5" borderId="20" xfId="0" applyFill="1" applyBorder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center" vertical="center"/>
    </xf>
    <xf numFmtId="0" fontId="0" fillId="4" borderId="29" xfId="0" applyFill="1" applyBorder="1" applyAlignment="1" applyProtection="1">
      <alignment horizontal="center" vertical="center" wrapText="1"/>
    </xf>
    <xf numFmtId="0" fontId="0" fillId="5" borderId="5" xfId="0" applyFill="1" applyBorder="1" applyAlignment="1" applyProtection="1">
      <alignment horizontal="center" vertical="center" wrapText="1"/>
    </xf>
    <xf numFmtId="0" fontId="0" fillId="5" borderId="6" xfId="0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4" borderId="40" xfId="0" applyFill="1" applyBorder="1" applyAlignment="1">
      <alignment horizontal="center" vertical="center" wrapText="1"/>
    </xf>
    <xf numFmtId="0" fontId="0" fillId="4" borderId="48" xfId="0" applyFill="1" applyBorder="1" applyAlignment="1">
      <alignment horizontal="center" vertical="center" wrapText="1"/>
    </xf>
    <xf numFmtId="0" fontId="0" fillId="4" borderId="69" xfId="0" applyFill="1" applyBorder="1" applyAlignment="1">
      <alignment horizontal="center" vertical="center" wrapText="1"/>
    </xf>
    <xf numFmtId="0" fontId="0" fillId="4" borderId="70" xfId="0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 wrapText="1"/>
    </xf>
    <xf numFmtId="0" fontId="0" fillId="4" borderId="60" xfId="0" applyFill="1" applyBorder="1" applyAlignment="1">
      <alignment horizontal="center" vertical="center" wrapText="1"/>
    </xf>
    <xf numFmtId="0" fontId="0" fillId="8" borderId="68" xfId="0" applyFill="1" applyBorder="1" applyAlignment="1">
      <alignment horizontal="center" vertical="center" wrapText="1"/>
    </xf>
    <xf numFmtId="0" fontId="0" fillId="8" borderId="38" xfId="0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 wrapText="1"/>
    </xf>
    <xf numFmtId="0" fontId="0" fillId="8" borderId="49" xfId="0" applyFill="1" applyBorder="1" applyAlignment="1">
      <alignment horizontal="center" vertical="center" wrapText="1"/>
    </xf>
  </cellXfs>
  <cellStyles count="1">
    <cellStyle name="Normalny" xfId="0" builtinId="0"/>
  </cellStyles>
  <dxfs count="9">
    <dxf>
      <font>
        <b/>
        <i val="0"/>
        <color rgb="FFC00000"/>
      </font>
      <numFmt numFmtId="1" formatCode="0"/>
      <fill>
        <patternFill patternType="solid">
          <bgColor rgb="FFFE735C"/>
        </patternFill>
      </fill>
    </dxf>
    <dxf>
      <font>
        <b/>
        <i val="0"/>
        <color rgb="FFC00000"/>
      </font>
      <numFmt numFmtId="1" formatCode="0"/>
      <fill>
        <patternFill>
          <bgColor rgb="FFFE735C"/>
        </patternFill>
      </fill>
    </dxf>
    <dxf>
      <font>
        <b/>
        <i val="0"/>
        <color rgb="FFC00000"/>
      </font>
      <fill>
        <patternFill>
          <bgColor rgb="FFFE735C"/>
        </patternFill>
      </fill>
    </dxf>
    <dxf>
      <font>
        <b/>
        <i val="0"/>
        <color rgb="FFC00000"/>
      </font>
      <fill>
        <patternFill>
          <bgColor rgb="FFFE735C"/>
        </patternFill>
      </fill>
    </dxf>
    <dxf>
      <font>
        <b/>
        <i val="0"/>
        <color rgb="FFC00000"/>
      </font>
      <numFmt numFmtId="1" formatCode="0"/>
      <fill>
        <patternFill>
          <bgColor rgb="FFFE735C"/>
        </patternFill>
      </fill>
    </dxf>
    <dxf>
      <font>
        <b/>
        <i val="0"/>
        <color rgb="FFC00000"/>
      </font>
      <fill>
        <patternFill>
          <bgColor rgb="FFFE735C"/>
        </patternFill>
      </fill>
    </dxf>
    <dxf>
      <font>
        <b/>
        <i val="0"/>
        <color rgb="FFC00000"/>
      </font>
      <fill>
        <patternFill>
          <bgColor rgb="FFFE735C"/>
        </patternFill>
      </fill>
    </dxf>
    <dxf>
      <font>
        <b/>
        <i val="0"/>
        <color rgb="FFC00000"/>
      </font>
      <fill>
        <patternFill>
          <bgColor rgb="FFFE735C"/>
        </patternFill>
      </fill>
    </dxf>
    <dxf>
      <font>
        <b/>
        <i val="0"/>
        <color rgb="FFC00000"/>
      </font>
      <numFmt numFmtId="1" formatCode="0"/>
      <fill>
        <patternFill>
          <bgColor rgb="FFFE735C"/>
        </patternFill>
      </fill>
    </dxf>
  </dxfs>
  <tableStyles count="0" defaultTableStyle="TableStyleMedium9" defaultPivotStyle="PivotStyleLight16"/>
  <colors>
    <mruColors>
      <color rgb="FFFEEBA4"/>
      <color rgb="FFFE735C"/>
      <color rgb="FFFDD541"/>
      <color rgb="FF004B9E"/>
      <color rgb="FF7030B9"/>
      <color rgb="FFFF3300"/>
      <color rgb="FFFE907E"/>
      <color rgb="FFFF572F"/>
      <color rgb="FFFF5D37"/>
      <color rgb="FFFF643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650927</xdr:colOff>
      <xdr:row>2</xdr:row>
      <xdr:rowOff>9524</xdr:rowOff>
    </xdr:to>
    <xdr:pic>
      <xdr:nvPicPr>
        <xdr:cNvPr id="2" name="Obraz 1" descr="LOGO_POZIOME_UMK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413177" cy="1533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650926</xdr:colOff>
      <xdr:row>2</xdr:row>
      <xdr:rowOff>9525</xdr:rowOff>
    </xdr:to>
    <xdr:pic>
      <xdr:nvPicPr>
        <xdr:cNvPr id="2" name="Obraz 1" descr="LOGO_POZIOME_UMK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413176" cy="15335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650926</xdr:colOff>
      <xdr:row>2</xdr:row>
      <xdr:rowOff>9525</xdr:rowOff>
    </xdr:to>
    <xdr:pic>
      <xdr:nvPicPr>
        <xdr:cNvPr id="2" name="Obraz 1" descr="LOGO_POZIOME_UMK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413176" cy="15335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650926</xdr:colOff>
      <xdr:row>2</xdr:row>
      <xdr:rowOff>9525</xdr:rowOff>
    </xdr:to>
    <xdr:pic>
      <xdr:nvPicPr>
        <xdr:cNvPr id="5" name="Obraz 4" descr="LOGO_POZIOME_UMK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413176" cy="1533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0.59999389629810485"/>
  </sheetPr>
  <dimension ref="A1:N18"/>
  <sheetViews>
    <sheetView showGridLines="0" zoomScale="85" zoomScaleNormal="85" workbookViewId="0">
      <selection activeCell="C16" sqref="C16"/>
    </sheetView>
  </sheetViews>
  <sheetFormatPr defaultColWidth="0" defaultRowHeight="50.1" customHeight="1" zeroHeight="1"/>
  <cols>
    <col min="1" max="13" width="20.7109375" style="2" customWidth="1"/>
    <col min="14" max="14" width="4.7109375" style="2" customWidth="1"/>
    <col min="15" max="16384" width="20.7109375" style="2" hidden="1"/>
  </cols>
  <sheetData>
    <row r="1" spans="1:13" ht="60" customHeight="1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3" ht="60" customHeight="1" thickBot="1">
      <c r="A2" s="125" t="s">
        <v>1</v>
      </c>
      <c r="B2" s="125"/>
      <c r="C2" s="125"/>
      <c r="D2" s="125"/>
      <c r="E2" s="125"/>
      <c r="F2" s="125"/>
      <c r="G2" s="125"/>
      <c r="H2" s="125"/>
      <c r="I2" s="125"/>
      <c r="J2" s="125"/>
    </row>
    <row r="3" spans="1:13" ht="60" customHeight="1">
      <c r="A3" s="3" t="s">
        <v>5</v>
      </c>
      <c r="B3" s="10" t="s">
        <v>2</v>
      </c>
      <c r="C3" s="16" t="s">
        <v>3</v>
      </c>
      <c r="D3" s="11" t="s">
        <v>4</v>
      </c>
      <c r="E3" s="3" t="s">
        <v>6</v>
      </c>
      <c r="F3" s="3" t="s">
        <v>35</v>
      </c>
      <c r="G3" s="3" t="s">
        <v>37</v>
      </c>
      <c r="H3" s="14" t="s">
        <v>7</v>
      </c>
      <c r="I3" s="15" t="s">
        <v>11</v>
      </c>
      <c r="K3" s="129" t="s">
        <v>31</v>
      </c>
      <c r="L3" s="129"/>
      <c r="M3" s="129"/>
    </row>
    <row r="4" spans="1:13" ht="50.1" customHeight="1">
      <c r="A4" s="36" t="s">
        <v>8</v>
      </c>
      <c r="B4" s="115">
        <v>30</v>
      </c>
      <c r="C4" s="110">
        <v>1</v>
      </c>
      <c r="D4" s="103">
        <v>1</v>
      </c>
      <c r="E4" s="24" t="s">
        <v>34</v>
      </c>
      <c r="F4" s="35">
        <f>B4</f>
        <v>30</v>
      </c>
      <c r="G4" s="5">
        <f>F4</f>
        <v>30</v>
      </c>
      <c r="H4" s="31">
        <f>G4 / (B4 * C4)</f>
        <v>1</v>
      </c>
      <c r="I4" s="33">
        <f>G4 / C4</f>
        <v>30</v>
      </c>
      <c r="K4" s="51" t="s">
        <v>40</v>
      </c>
      <c r="L4" s="126" t="s">
        <v>41</v>
      </c>
      <c r="M4" s="126"/>
    </row>
    <row r="5" spans="1:13" ht="50.1" customHeight="1">
      <c r="A5" s="37" t="s">
        <v>9</v>
      </c>
      <c r="B5" s="104">
        <v>20</v>
      </c>
      <c r="C5" s="102">
        <v>1</v>
      </c>
      <c r="D5" s="113">
        <v>1</v>
      </c>
      <c r="E5" s="21">
        <f t="shared" ref="E5:E6" si="0">1/10 * B5</f>
        <v>2</v>
      </c>
      <c r="F5" s="20">
        <f>B5 * SQRT(C5 / D5)</f>
        <v>20</v>
      </c>
      <c r="G5" s="22">
        <f t="shared" ref="G5:G6" si="1">MAX(E5, F5)</f>
        <v>20</v>
      </c>
      <c r="H5" s="32">
        <f t="shared" ref="H5:H6" si="2">G5 / (B5 * C5)</f>
        <v>1</v>
      </c>
      <c r="I5" s="34">
        <f t="shared" ref="I5:I6" si="3">G5 / C5</f>
        <v>20</v>
      </c>
      <c r="K5" s="51" t="s">
        <v>42</v>
      </c>
      <c r="L5" s="126" t="s">
        <v>43</v>
      </c>
      <c r="M5" s="126"/>
    </row>
    <row r="6" spans="1:13" ht="50.1" customHeight="1">
      <c r="A6" s="37" t="s">
        <v>10</v>
      </c>
      <c r="B6" s="104">
        <v>15</v>
      </c>
      <c r="C6" s="112">
        <v>1</v>
      </c>
      <c r="D6" s="103">
        <v>1</v>
      </c>
      <c r="E6" s="28">
        <f t="shared" si="0"/>
        <v>1.5</v>
      </c>
      <c r="F6" s="20">
        <f>B6 * (C6 / D6)</f>
        <v>15</v>
      </c>
      <c r="G6" s="22">
        <f t="shared" si="1"/>
        <v>15</v>
      </c>
      <c r="H6" s="32">
        <f t="shared" si="2"/>
        <v>1</v>
      </c>
      <c r="I6" s="48">
        <f t="shared" si="3"/>
        <v>15</v>
      </c>
      <c r="K6" s="51" t="s">
        <v>44</v>
      </c>
      <c r="L6" s="126" t="s">
        <v>45</v>
      </c>
      <c r="M6" s="126"/>
    </row>
    <row r="7" spans="1:13" ht="50.1" customHeight="1" thickBot="1">
      <c r="B7" s="122" t="s">
        <v>12</v>
      </c>
      <c r="C7" s="123"/>
      <c r="D7" s="124"/>
      <c r="K7" s="51" t="s">
        <v>46</v>
      </c>
      <c r="L7" s="143" t="s">
        <v>65</v>
      </c>
      <c r="M7" s="144"/>
    </row>
    <row r="8" spans="1:13" ht="60" customHeight="1" thickBot="1">
      <c r="A8" s="125" t="s">
        <v>13</v>
      </c>
      <c r="B8" s="125"/>
      <c r="C8" s="125"/>
      <c r="D8" s="125"/>
      <c r="E8" s="125"/>
      <c r="F8" s="125"/>
      <c r="G8" s="125"/>
      <c r="H8" s="125"/>
      <c r="I8" s="125"/>
      <c r="J8" s="125"/>
      <c r="K8" s="51" t="s">
        <v>47</v>
      </c>
      <c r="L8" s="126" t="s">
        <v>48</v>
      </c>
      <c r="M8" s="126"/>
    </row>
    <row r="9" spans="1:13" ht="60" customHeight="1">
      <c r="A9" s="57" t="s">
        <v>5</v>
      </c>
      <c r="B9" s="58" t="s">
        <v>2</v>
      </c>
      <c r="C9" s="10" t="s">
        <v>3</v>
      </c>
      <c r="D9" s="11" t="s">
        <v>4</v>
      </c>
      <c r="E9" s="3" t="s">
        <v>6</v>
      </c>
      <c r="F9" s="3" t="s">
        <v>35</v>
      </c>
      <c r="G9" s="3" t="s">
        <v>37</v>
      </c>
      <c r="H9" s="14" t="s">
        <v>7</v>
      </c>
      <c r="I9" s="15" t="s">
        <v>11</v>
      </c>
      <c r="K9" s="51" t="s">
        <v>49</v>
      </c>
      <c r="L9" s="126" t="s">
        <v>50</v>
      </c>
      <c r="M9" s="126"/>
    </row>
    <row r="10" spans="1:13" ht="50.1" customHeight="1">
      <c r="A10" s="41" t="s">
        <v>14</v>
      </c>
      <c r="B10" s="19">
        <v>5</v>
      </c>
      <c r="C10" s="108">
        <v>1</v>
      </c>
      <c r="D10" s="109">
        <v>1</v>
      </c>
      <c r="E10" s="18">
        <f>1/10 * B10</f>
        <v>0.5</v>
      </c>
      <c r="F10" s="29">
        <f>B10 * (C10 / D10)</f>
        <v>5</v>
      </c>
      <c r="G10" s="39">
        <f>MAX(E10, F10)</f>
        <v>5</v>
      </c>
      <c r="H10" s="31">
        <f>G10 / (B10 * C10)</f>
        <v>1</v>
      </c>
      <c r="I10" s="47">
        <f>G10 / C10</f>
        <v>5</v>
      </c>
    </row>
    <row r="11" spans="1:13" ht="50.1" customHeight="1">
      <c r="A11" s="56"/>
      <c r="C11" s="127" t="s">
        <v>51</v>
      </c>
      <c r="D11" s="128"/>
    </row>
    <row r="12" spans="1:13" ht="60" customHeight="1" thickBot="1">
      <c r="A12" s="125" t="s">
        <v>15</v>
      </c>
      <c r="B12" s="125"/>
      <c r="C12" s="125"/>
      <c r="D12" s="125"/>
      <c r="E12" s="125"/>
      <c r="F12" s="125"/>
      <c r="G12" s="125"/>
      <c r="H12" s="125"/>
      <c r="I12" s="125"/>
      <c r="J12" s="125"/>
    </row>
    <row r="13" spans="1:13" ht="60" customHeight="1">
      <c r="A13" s="3" t="s">
        <v>5</v>
      </c>
      <c r="B13" s="10" t="s">
        <v>16</v>
      </c>
      <c r="C13" s="16" t="s">
        <v>3</v>
      </c>
      <c r="D13" s="11" t="s">
        <v>4</v>
      </c>
      <c r="E13" s="17" t="s">
        <v>39</v>
      </c>
      <c r="F13" s="3" t="s">
        <v>6</v>
      </c>
      <c r="G13" s="3" t="s">
        <v>35</v>
      </c>
      <c r="H13" s="3" t="s">
        <v>36</v>
      </c>
      <c r="I13" s="14" t="s">
        <v>7</v>
      </c>
      <c r="J13" s="15" t="s">
        <v>11</v>
      </c>
    </row>
    <row r="14" spans="1:13" ht="50.1" customHeight="1">
      <c r="A14" s="4" t="s">
        <v>8</v>
      </c>
      <c r="B14" s="115">
        <v>30</v>
      </c>
      <c r="C14" s="102">
        <v>1</v>
      </c>
      <c r="D14" s="103">
        <v>1</v>
      </c>
      <c r="E14" s="25">
        <f>B14 / 4</f>
        <v>7.5</v>
      </c>
      <c r="F14" s="27" t="s">
        <v>34</v>
      </c>
      <c r="G14" s="35">
        <f>E14</f>
        <v>7.5</v>
      </c>
      <c r="H14" s="19">
        <f>G14</f>
        <v>7.5</v>
      </c>
      <c r="I14" s="31">
        <f>H14 / (E14 * C14)</f>
        <v>1</v>
      </c>
      <c r="J14" s="33">
        <f>H14 / C14</f>
        <v>7.5</v>
      </c>
    </row>
    <row r="15" spans="1:13" ht="50.1" customHeight="1">
      <c r="A15" s="23" t="s">
        <v>9</v>
      </c>
      <c r="B15" s="104">
        <v>20</v>
      </c>
      <c r="C15" s="112">
        <v>1</v>
      </c>
      <c r="D15" s="113">
        <v>1</v>
      </c>
      <c r="E15" s="7">
        <f>B15 / 4</f>
        <v>5</v>
      </c>
      <c r="F15" s="28">
        <f t="shared" ref="F15:F16" si="4">1/10 * E15</f>
        <v>0.5</v>
      </c>
      <c r="G15" s="20">
        <f>E15 * SQRT(C15 / D15)</f>
        <v>5</v>
      </c>
      <c r="H15" s="22">
        <f t="shared" ref="H15:H16" si="5">MAX(F15, G15)</f>
        <v>5</v>
      </c>
      <c r="I15" s="38">
        <f>H15 / (E15 * C15)</f>
        <v>1</v>
      </c>
      <c r="J15" s="8">
        <f>H15 / C15</f>
        <v>5</v>
      </c>
    </row>
    <row r="16" spans="1:13" ht="50.1" customHeight="1">
      <c r="A16" s="23" t="s">
        <v>10</v>
      </c>
      <c r="B16" s="104">
        <v>15</v>
      </c>
      <c r="C16" s="102">
        <v>1</v>
      </c>
      <c r="D16" s="113">
        <v>1</v>
      </c>
      <c r="E16" s="26">
        <f>B16 / 4</f>
        <v>3.75</v>
      </c>
      <c r="F16" s="28">
        <f t="shared" si="4"/>
        <v>0.375</v>
      </c>
      <c r="G16" s="20">
        <f>E16 * (C16 / D16)</f>
        <v>3.75</v>
      </c>
      <c r="H16" s="30">
        <f t="shared" si="5"/>
        <v>3.75</v>
      </c>
      <c r="I16" s="32">
        <f>H16 / (E16 * C16)</f>
        <v>1</v>
      </c>
      <c r="J16" s="34">
        <f>H16 / C16</f>
        <v>3.75</v>
      </c>
    </row>
    <row r="17" spans="1:4" ht="50.1" customHeight="1" thickBot="1">
      <c r="A17" s="56"/>
      <c r="B17" s="122" t="s">
        <v>12</v>
      </c>
      <c r="C17" s="123"/>
      <c r="D17" s="124"/>
    </row>
    <row r="18" spans="1:4" ht="20.100000000000001" customHeight="1"/>
  </sheetData>
  <sheetProtection password="F79F" sheet="1" objects="1" scenarios="1" selectLockedCells="1"/>
  <mergeCells count="14">
    <mergeCell ref="L9:M9"/>
    <mergeCell ref="C11:D11"/>
    <mergeCell ref="K3:M3"/>
    <mergeCell ref="L4:M4"/>
    <mergeCell ref="L5:M5"/>
    <mergeCell ref="L6:M6"/>
    <mergeCell ref="L7:M7"/>
    <mergeCell ref="L8:M8"/>
    <mergeCell ref="A1:J1"/>
    <mergeCell ref="B17:D17"/>
    <mergeCell ref="A12:J12"/>
    <mergeCell ref="B7:D7"/>
    <mergeCell ref="A8:J8"/>
    <mergeCell ref="A2:J2"/>
  </mergeCells>
  <conditionalFormatting sqref="C4:D6 C10:D10 C14:D16">
    <cfRule type="cellIs" dxfId="8" priority="14" operator="lessThan">
      <formula>1</formula>
    </cfRule>
  </conditionalFormatting>
  <conditionalFormatting sqref="B5">
    <cfRule type="cellIs" dxfId="7" priority="2" operator="notBetween">
      <formula>20</formula>
      <formula>25</formula>
    </cfRule>
  </conditionalFormatting>
  <conditionalFormatting sqref="B4">
    <cfRule type="cellIs" dxfId="6" priority="3" operator="lessThan">
      <formula>30</formula>
    </cfRule>
  </conditionalFormatting>
  <conditionalFormatting sqref="B6">
    <cfRule type="cellIs" dxfId="5" priority="1" operator="greaterThanOrEqual">
      <formula>20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8"/>
  <sheetViews>
    <sheetView showGridLines="0" zoomScale="85" zoomScaleNormal="85" workbookViewId="0">
      <selection activeCell="B4" sqref="B4"/>
    </sheetView>
  </sheetViews>
  <sheetFormatPr defaultColWidth="0" defaultRowHeight="50.1" customHeight="1" zeroHeight="1"/>
  <cols>
    <col min="1" max="13" width="20.7109375" style="1" customWidth="1"/>
    <col min="14" max="14" width="4.7109375" style="1" customWidth="1"/>
    <col min="15" max="16384" width="9.140625" style="1" hidden="1"/>
  </cols>
  <sheetData>
    <row r="1" spans="1:13" ht="60" customHeight="1">
      <c r="A1" s="130" t="s">
        <v>20</v>
      </c>
      <c r="B1" s="131"/>
      <c r="C1" s="131"/>
      <c r="D1" s="131"/>
      <c r="E1" s="131"/>
      <c r="F1" s="131"/>
      <c r="G1" s="131"/>
      <c r="H1" s="131"/>
      <c r="I1" s="131"/>
      <c r="J1" s="131"/>
      <c r="K1" s="59"/>
      <c r="L1" s="59"/>
      <c r="M1" s="59"/>
    </row>
    <row r="2" spans="1:13" ht="60" customHeight="1" thickBot="1">
      <c r="A2" s="132" t="s">
        <v>21</v>
      </c>
      <c r="B2" s="133"/>
      <c r="C2" s="133"/>
      <c r="D2" s="133"/>
      <c r="E2" s="133"/>
      <c r="F2" s="133"/>
      <c r="G2" s="133"/>
      <c r="H2" s="133"/>
      <c r="I2" s="133"/>
      <c r="J2" s="133"/>
      <c r="K2" s="59"/>
      <c r="L2" s="59"/>
      <c r="M2" s="59"/>
    </row>
    <row r="3" spans="1:13" ht="60" customHeight="1">
      <c r="A3" s="60" t="s">
        <v>5</v>
      </c>
      <c r="B3" s="61" t="s">
        <v>2</v>
      </c>
      <c r="C3" s="62" t="s">
        <v>3</v>
      </c>
      <c r="D3" s="63" t="s">
        <v>4</v>
      </c>
      <c r="E3" s="60" t="s">
        <v>6</v>
      </c>
      <c r="F3" s="60" t="s">
        <v>35</v>
      </c>
      <c r="G3" s="60" t="s">
        <v>37</v>
      </c>
      <c r="H3" s="64" t="s">
        <v>7</v>
      </c>
      <c r="I3" s="65" t="s">
        <v>11</v>
      </c>
      <c r="J3" s="66"/>
      <c r="K3" s="137" t="s">
        <v>31</v>
      </c>
      <c r="L3" s="137"/>
      <c r="M3" s="137"/>
    </row>
    <row r="4" spans="1:13" ht="50.1" customHeight="1">
      <c r="A4" s="67" t="s">
        <v>17</v>
      </c>
      <c r="B4" s="101">
        <v>100</v>
      </c>
      <c r="C4" s="102">
        <v>1</v>
      </c>
      <c r="D4" s="103">
        <v>1</v>
      </c>
      <c r="E4" s="68" t="s">
        <v>34</v>
      </c>
      <c r="F4" s="69">
        <f>B4</f>
        <v>100</v>
      </c>
      <c r="G4" s="70">
        <f>F4</f>
        <v>100</v>
      </c>
      <c r="H4" s="71">
        <f>G4 / (B4 * C4)</f>
        <v>1</v>
      </c>
      <c r="I4" s="72">
        <f>G4 / C4</f>
        <v>100</v>
      </c>
      <c r="J4" s="66"/>
      <c r="K4" s="73" t="s">
        <v>40</v>
      </c>
      <c r="L4" s="138" t="s">
        <v>41</v>
      </c>
      <c r="M4" s="138"/>
    </row>
    <row r="5" spans="1:13" ht="50.1" customHeight="1">
      <c r="A5" s="74" t="s">
        <v>18</v>
      </c>
      <c r="B5" s="104">
        <v>70</v>
      </c>
      <c r="C5" s="105">
        <v>1</v>
      </c>
      <c r="D5" s="106">
        <v>1</v>
      </c>
      <c r="E5" s="75">
        <f t="shared" ref="E5:E6" si="0">1/10 * B5</f>
        <v>7</v>
      </c>
      <c r="F5" s="76">
        <f>B5 * SQRT(C5 / D5)</f>
        <v>70</v>
      </c>
      <c r="G5" s="77">
        <f t="shared" ref="G5:G6" si="1">MAX(E5, F5)</f>
        <v>70</v>
      </c>
      <c r="H5" s="78">
        <f t="shared" ref="H5:H6" si="2">G5 / (B5 * C5)</f>
        <v>1</v>
      </c>
      <c r="I5" s="79">
        <f t="shared" ref="I5:I6" si="3">G5 / C5</f>
        <v>70</v>
      </c>
      <c r="J5" s="66"/>
      <c r="K5" s="73" t="s">
        <v>42</v>
      </c>
      <c r="L5" s="138" t="s">
        <v>43</v>
      </c>
      <c r="M5" s="138"/>
    </row>
    <row r="6" spans="1:13" ht="50.1" customHeight="1">
      <c r="A6" s="74" t="s">
        <v>19</v>
      </c>
      <c r="B6" s="93">
        <v>20</v>
      </c>
      <c r="C6" s="105">
        <v>1</v>
      </c>
      <c r="D6" s="107">
        <v>1</v>
      </c>
      <c r="E6" s="80">
        <f t="shared" si="0"/>
        <v>2</v>
      </c>
      <c r="F6" s="81">
        <f>B6 * (C6 / D6)</f>
        <v>20</v>
      </c>
      <c r="G6" s="77">
        <f t="shared" si="1"/>
        <v>20</v>
      </c>
      <c r="H6" s="78">
        <f t="shared" si="2"/>
        <v>1</v>
      </c>
      <c r="I6" s="82">
        <f t="shared" si="3"/>
        <v>20</v>
      </c>
      <c r="J6" s="66"/>
      <c r="K6" s="73" t="s">
        <v>44</v>
      </c>
      <c r="L6" s="138" t="s">
        <v>45</v>
      </c>
      <c r="M6" s="138"/>
    </row>
    <row r="7" spans="1:13" ht="50.1" customHeight="1" thickBot="1">
      <c r="A7" s="83"/>
      <c r="B7" s="134" t="s">
        <v>12</v>
      </c>
      <c r="C7" s="135"/>
      <c r="D7" s="136"/>
      <c r="E7" s="66"/>
      <c r="F7" s="66"/>
      <c r="G7" s="66"/>
      <c r="H7" s="66"/>
      <c r="I7" s="66"/>
      <c r="J7" s="66"/>
      <c r="K7" s="73" t="s">
        <v>46</v>
      </c>
      <c r="L7" s="143" t="s">
        <v>65</v>
      </c>
      <c r="M7" s="144"/>
    </row>
    <row r="8" spans="1:13" ht="60" customHeight="1" thickBot="1">
      <c r="A8" s="132" t="s">
        <v>22</v>
      </c>
      <c r="B8" s="132"/>
      <c r="C8" s="132"/>
      <c r="D8" s="132"/>
      <c r="E8" s="132"/>
      <c r="F8" s="132"/>
      <c r="G8" s="132"/>
      <c r="H8" s="132"/>
      <c r="I8" s="132"/>
      <c r="J8" s="132"/>
      <c r="K8" s="73" t="s">
        <v>47</v>
      </c>
      <c r="L8" s="138" t="s">
        <v>48</v>
      </c>
      <c r="M8" s="138"/>
    </row>
    <row r="9" spans="1:13" ht="60" customHeight="1">
      <c r="A9" s="84" t="s">
        <v>5</v>
      </c>
      <c r="B9" s="85" t="s">
        <v>2</v>
      </c>
      <c r="C9" s="61" t="s">
        <v>3</v>
      </c>
      <c r="D9" s="63" t="s">
        <v>4</v>
      </c>
      <c r="E9" s="60" t="s">
        <v>6</v>
      </c>
      <c r="F9" s="60" t="s">
        <v>35</v>
      </c>
      <c r="G9" s="60" t="s">
        <v>37</v>
      </c>
      <c r="H9" s="64" t="s">
        <v>7</v>
      </c>
      <c r="I9" s="65" t="s">
        <v>11</v>
      </c>
      <c r="J9" s="66"/>
      <c r="K9" s="73" t="s">
        <v>49</v>
      </c>
      <c r="L9" s="138" t="s">
        <v>50</v>
      </c>
      <c r="M9" s="138"/>
    </row>
    <row r="10" spans="1:13" ht="50.1" customHeight="1">
      <c r="A10" s="86" t="s">
        <v>14</v>
      </c>
      <c r="B10" s="70">
        <v>5</v>
      </c>
      <c r="C10" s="108">
        <v>1</v>
      </c>
      <c r="D10" s="109">
        <v>1</v>
      </c>
      <c r="E10" s="87">
        <f>1/10 * B10</f>
        <v>0.5</v>
      </c>
      <c r="F10" s="87">
        <f>B10 * (C10 / D10)</f>
        <v>5</v>
      </c>
      <c r="G10" s="70">
        <f>MAX(E10, F10)</f>
        <v>5</v>
      </c>
      <c r="H10" s="88">
        <f>G10 / (B10 * C10)</f>
        <v>1</v>
      </c>
      <c r="I10" s="72">
        <f>G10 / C10</f>
        <v>5</v>
      </c>
      <c r="J10" s="66"/>
      <c r="K10" s="59"/>
      <c r="L10" s="59"/>
      <c r="M10" s="59"/>
    </row>
    <row r="11" spans="1:13" ht="50.1" customHeight="1">
      <c r="A11" s="83"/>
      <c r="B11" s="66"/>
      <c r="C11" s="139" t="s">
        <v>51</v>
      </c>
      <c r="D11" s="140"/>
      <c r="E11" s="66"/>
      <c r="F11" s="66"/>
      <c r="G11" s="66"/>
      <c r="H11" s="66"/>
      <c r="I11" s="66"/>
      <c r="J11" s="66"/>
      <c r="K11" s="59"/>
      <c r="L11" s="59"/>
      <c r="M11" s="59"/>
    </row>
    <row r="12" spans="1:13" ht="60" customHeight="1" thickBot="1">
      <c r="A12" s="132" t="s">
        <v>38</v>
      </c>
      <c r="B12" s="132"/>
      <c r="C12" s="132"/>
      <c r="D12" s="132"/>
      <c r="E12" s="132"/>
      <c r="F12" s="132"/>
      <c r="G12" s="132"/>
      <c r="H12" s="132"/>
      <c r="I12" s="132"/>
      <c r="J12" s="132"/>
      <c r="K12" s="59"/>
      <c r="L12" s="59"/>
      <c r="M12" s="59"/>
    </row>
    <row r="13" spans="1:13" ht="60" customHeight="1">
      <c r="A13" s="60" t="s">
        <v>5</v>
      </c>
      <c r="B13" s="61" t="s">
        <v>16</v>
      </c>
      <c r="C13" s="62" t="s">
        <v>3</v>
      </c>
      <c r="D13" s="63" t="s">
        <v>4</v>
      </c>
      <c r="E13" s="89" t="s">
        <v>39</v>
      </c>
      <c r="F13" s="60" t="s">
        <v>6</v>
      </c>
      <c r="G13" s="60" t="s">
        <v>35</v>
      </c>
      <c r="H13" s="60" t="s">
        <v>36</v>
      </c>
      <c r="I13" s="64" t="s">
        <v>7</v>
      </c>
      <c r="J13" s="65" t="s">
        <v>11</v>
      </c>
      <c r="K13" s="59"/>
      <c r="L13" s="59"/>
      <c r="M13" s="59"/>
    </row>
    <row r="14" spans="1:13" ht="50.1" customHeight="1">
      <c r="A14" s="67" t="s">
        <v>17</v>
      </c>
      <c r="B14" s="101">
        <v>100</v>
      </c>
      <c r="C14" s="110">
        <v>1</v>
      </c>
      <c r="D14" s="109">
        <v>1</v>
      </c>
      <c r="E14" s="90">
        <f>B14 / 4</f>
        <v>25</v>
      </c>
      <c r="F14" s="91" t="s">
        <v>34</v>
      </c>
      <c r="G14" s="92">
        <f>E14</f>
        <v>25</v>
      </c>
      <c r="H14" s="75">
        <f>G14</f>
        <v>25</v>
      </c>
      <c r="I14" s="71">
        <f>H14 / (E14 * C14)</f>
        <v>1</v>
      </c>
      <c r="J14" s="72">
        <f>H14 / C14</f>
        <v>25</v>
      </c>
      <c r="K14" s="59"/>
      <c r="L14" s="59"/>
      <c r="M14" s="59"/>
    </row>
    <row r="15" spans="1:13" ht="50.1" customHeight="1">
      <c r="A15" s="74" t="s">
        <v>18</v>
      </c>
      <c r="B15" s="111">
        <v>40</v>
      </c>
      <c r="C15" s="112">
        <v>1</v>
      </c>
      <c r="D15" s="113">
        <v>1</v>
      </c>
      <c r="E15" s="94">
        <f>B15 / 4</f>
        <v>10</v>
      </c>
      <c r="F15" s="80">
        <f>1/10 * E15</f>
        <v>1</v>
      </c>
      <c r="G15" s="76">
        <f>E15 * SQRT(C15 / D15)</f>
        <v>10</v>
      </c>
      <c r="H15" s="95">
        <f t="shared" ref="H15:H16" si="4">MAX(F15, G15)</f>
        <v>10</v>
      </c>
      <c r="I15" s="96">
        <f>H15 / (E15 * C15)</f>
        <v>1</v>
      </c>
      <c r="J15" s="97">
        <f>H15 / C15</f>
        <v>10</v>
      </c>
      <c r="K15" s="59"/>
      <c r="L15" s="59"/>
      <c r="M15" s="59"/>
    </row>
    <row r="16" spans="1:13" ht="50.1" customHeight="1">
      <c r="A16" s="98" t="s">
        <v>19</v>
      </c>
      <c r="B16" s="119">
        <v>20</v>
      </c>
      <c r="C16" s="102">
        <v>1</v>
      </c>
      <c r="D16" s="114">
        <v>1</v>
      </c>
      <c r="E16" s="94">
        <f>B16 / 4</f>
        <v>5</v>
      </c>
      <c r="F16" s="80">
        <f>1/10 * E16</f>
        <v>0.5</v>
      </c>
      <c r="G16" s="99">
        <f>E16 * (C16 / D16)</f>
        <v>5</v>
      </c>
      <c r="H16" s="77">
        <f t="shared" si="4"/>
        <v>5</v>
      </c>
      <c r="I16" s="100">
        <f>H16 / (E16 * C16)</f>
        <v>1</v>
      </c>
      <c r="J16" s="97">
        <f>H16 / C16</f>
        <v>5</v>
      </c>
      <c r="K16" s="59"/>
      <c r="L16" s="59"/>
      <c r="M16" s="59"/>
    </row>
    <row r="17" spans="1:13" ht="50.1" customHeight="1" thickBot="1">
      <c r="A17" s="66"/>
      <c r="B17" s="134" t="s">
        <v>12</v>
      </c>
      <c r="C17" s="135"/>
      <c r="D17" s="136"/>
      <c r="E17" s="66"/>
      <c r="F17" s="66"/>
      <c r="G17" s="66"/>
      <c r="H17" s="66"/>
      <c r="I17" s="66"/>
      <c r="J17" s="66"/>
      <c r="K17" s="59"/>
      <c r="L17" s="59"/>
      <c r="M17" s="59"/>
    </row>
    <row r="18" spans="1:13" ht="20.100000000000001" customHeight="1"/>
  </sheetData>
  <sheetProtection password="F79F" sheet="1" objects="1" scenarios="1" selectLockedCells="1"/>
  <mergeCells count="14">
    <mergeCell ref="B17:D17"/>
    <mergeCell ref="K3:M3"/>
    <mergeCell ref="L4:M4"/>
    <mergeCell ref="L5:M5"/>
    <mergeCell ref="L6:M6"/>
    <mergeCell ref="L7:M7"/>
    <mergeCell ref="L8:M8"/>
    <mergeCell ref="L9:M9"/>
    <mergeCell ref="C11:D11"/>
    <mergeCell ref="A1:J1"/>
    <mergeCell ref="A2:J2"/>
    <mergeCell ref="B7:D7"/>
    <mergeCell ref="A8:J8"/>
    <mergeCell ref="A12:J12"/>
  </mergeCells>
  <conditionalFormatting sqref="C4:D6 C10:D10 C14:D16">
    <cfRule type="cellIs" dxfId="4" priority="4" operator="lessThan">
      <formula>1</formula>
    </cfRule>
  </conditionalFormatting>
  <conditionalFormatting sqref="B4 B14">
    <cfRule type="cellIs" dxfId="3" priority="2" operator="notBetween">
      <formula>100</formula>
      <formula>200</formula>
    </cfRule>
  </conditionalFormatting>
  <conditionalFormatting sqref="B5 B15">
    <cfRule type="cellIs" dxfId="2" priority="1" operator="notBetween">
      <formula>40</formula>
      <formula>70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9"/>
  <sheetViews>
    <sheetView showGridLines="0" zoomScale="85" zoomScaleNormal="85" workbookViewId="0">
      <selection activeCell="C9" sqref="C9"/>
    </sheetView>
  </sheetViews>
  <sheetFormatPr defaultColWidth="0" defaultRowHeight="60" customHeight="1" zeroHeight="1"/>
  <cols>
    <col min="1" max="13" width="20.7109375" style="1" customWidth="1"/>
    <col min="14" max="14" width="4.7109375" style="1" customWidth="1"/>
    <col min="15" max="16384" width="9.140625" style="1" hidden="1"/>
  </cols>
  <sheetData>
    <row r="1" spans="1:13" ht="60" customHeight="1">
      <c r="A1" s="121" t="s">
        <v>23</v>
      </c>
      <c r="B1" s="141"/>
      <c r="C1" s="141"/>
      <c r="D1" s="141"/>
      <c r="E1" s="141"/>
      <c r="F1" s="141"/>
      <c r="G1" s="141"/>
      <c r="H1" s="141"/>
      <c r="I1" s="141"/>
      <c r="J1" s="141"/>
    </row>
    <row r="2" spans="1:13" ht="60" customHeight="1" thickBot="1">
      <c r="A2" s="125" t="s">
        <v>24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3" ht="60" customHeight="1">
      <c r="A3" s="3" t="s">
        <v>27</v>
      </c>
      <c r="B3" s="3" t="s">
        <v>2</v>
      </c>
      <c r="C3" s="10" t="s">
        <v>3</v>
      </c>
      <c r="D3" s="11" t="s">
        <v>4</v>
      </c>
      <c r="E3" s="3" t="s">
        <v>6</v>
      </c>
      <c r="F3" s="3" t="s">
        <v>35</v>
      </c>
      <c r="G3" s="3" t="s">
        <v>37</v>
      </c>
      <c r="H3" s="14" t="s">
        <v>7</v>
      </c>
      <c r="I3" s="15" t="s">
        <v>11</v>
      </c>
      <c r="J3" s="2"/>
      <c r="K3" s="152" t="s">
        <v>31</v>
      </c>
      <c r="L3" s="152"/>
      <c r="M3" s="152"/>
    </row>
    <row r="4" spans="1:13" ht="50.1" customHeight="1">
      <c r="A4" s="41" t="s">
        <v>63</v>
      </c>
      <c r="B4" s="39">
        <v>300</v>
      </c>
      <c r="C4" s="101">
        <v>1</v>
      </c>
      <c r="D4" s="116">
        <v>1</v>
      </c>
      <c r="E4" s="27" t="s">
        <v>34</v>
      </c>
      <c r="F4" s="29">
        <f>B4</f>
        <v>300</v>
      </c>
      <c r="G4" s="39">
        <f>F4</f>
        <v>300</v>
      </c>
      <c r="H4" s="38">
        <f>G4 / (B4 * C4)</f>
        <v>1</v>
      </c>
      <c r="I4" s="8">
        <f>G4 / C4</f>
        <v>300</v>
      </c>
      <c r="J4" s="2"/>
      <c r="K4" s="120" t="s">
        <v>61</v>
      </c>
      <c r="L4" s="151" t="s">
        <v>58</v>
      </c>
      <c r="M4" s="151"/>
    </row>
    <row r="5" spans="1:13" ht="50.1" customHeight="1">
      <c r="A5" s="42" t="s">
        <v>28</v>
      </c>
      <c r="B5" s="30">
        <v>200</v>
      </c>
      <c r="C5" s="104">
        <v>1</v>
      </c>
      <c r="D5" s="117">
        <v>1</v>
      </c>
      <c r="E5" s="27" t="s">
        <v>34</v>
      </c>
      <c r="F5" s="29">
        <f t="shared" ref="F5:F9" si="0">B5</f>
        <v>200</v>
      </c>
      <c r="G5" s="39">
        <f t="shared" ref="G5:G9" si="1">F5</f>
        <v>200</v>
      </c>
      <c r="H5" s="32">
        <f t="shared" ref="H5:H9" si="2">G5 / (B5 * C5)</f>
        <v>1</v>
      </c>
      <c r="I5" s="48">
        <f t="shared" ref="I5:I9" si="3">G5 / C5</f>
        <v>200</v>
      </c>
      <c r="J5" s="2"/>
      <c r="K5" s="51" t="s">
        <v>40</v>
      </c>
      <c r="L5" s="126" t="s">
        <v>41</v>
      </c>
      <c r="M5" s="126"/>
    </row>
    <row r="6" spans="1:13" ht="50.1" customHeight="1">
      <c r="A6" s="42" t="s">
        <v>64</v>
      </c>
      <c r="B6" s="30">
        <v>150</v>
      </c>
      <c r="C6" s="104">
        <v>1</v>
      </c>
      <c r="D6" s="117">
        <v>1</v>
      </c>
      <c r="E6" s="27" t="s">
        <v>34</v>
      </c>
      <c r="F6" s="29">
        <f t="shared" si="0"/>
        <v>150</v>
      </c>
      <c r="G6" s="39">
        <f t="shared" si="1"/>
        <v>150</v>
      </c>
      <c r="H6" s="38">
        <f t="shared" si="2"/>
        <v>1</v>
      </c>
      <c r="I6" s="8">
        <f t="shared" si="3"/>
        <v>150</v>
      </c>
      <c r="J6" s="2"/>
      <c r="K6" s="52" t="s">
        <v>42</v>
      </c>
      <c r="L6" s="143" t="s">
        <v>43</v>
      </c>
      <c r="M6" s="144"/>
    </row>
    <row r="7" spans="1:13" ht="50.1" customHeight="1">
      <c r="A7" s="42" t="s">
        <v>29</v>
      </c>
      <c r="B7" s="30">
        <v>100</v>
      </c>
      <c r="C7" s="118">
        <v>1</v>
      </c>
      <c r="D7" s="113">
        <v>1</v>
      </c>
      <c r="E7" s="27" t="s">
        <v>34</v>
      </c>
      <c r="F7" s="29">
        <f t="shared" si="0"/>
        <v>100</v>
      </c>
      <c r="G7" s="39">
        <f t="shared" si="1"/>
        <v>100</v>
      </c>
      <c r="H7" s="50">
        <f t="shared" si="2"/>
        <v>1</v>
      </c>
      <c r="I7" s="49">
        <f t="shared" si="3"/>
        <v>100</v>
      </c>
      <c r="J7" s="2"/>
      <c r="K7" s="52" t="s">
        <v>44</v>
      </c>
      <c r="L7" s="143" t="s">
        <v>45</v>
      </c>
      <c r="M7" s="144"/>
    </row>
    <row r="8" spans="1:13" ht="50.1" customHeight="1">
      <c r="A8" s="42" t="s">
        <v>62</v>
      </c>
      <c r="B8" s="30">
        <v>75</v>
      </c>
      <c r="C8" s="118">
        <v>1</v>
      </c>
      <c r="D8" s="113">
        <v>1</v>
      </c>
      <c r="E8" s="27" t="s">
        <v>34</v>
      </c>
      <c r="F8" s="29">
        <f t="shared" si="0"/>
        <v>75</v>
      </c>
      <c r="G8" s="39">
        <f t="shared" si="1"/>
        <v>75</v>
      </c>
      <c r="H8" s="50">
        <f t="shared" si="2"/>
        <v>1</v>
      </c>
      <c r="I8" s="49">
        <f t="shared" si="3"/>
        <v>75</v>
      </c>
      <c r="J8" s="2"/>
      <c r="K8" s="52" t="s">
        <v>46</v>
      </c>
      <c r="L8" s="143" t="s">
        <v>65</v>
      </c>
      <c r="M8" s="144"/>
    </row>
    <row r="9" spans="1:13" ht="50.1" customHeight="1">
      <c r="A9" s="42" t="s">
        <v>30</v>
      </c>
      <c r="B9" s="30">
        <v>50</v>
      </c>
      <c r="C9" s="104">
        <v>1</v>
      </c>
      <c r="D9" s="117">
        <v>1</v>
      </c>
      <c r="E9" s="27" t="s">
        <v>34</v>
      </c>
      <c r="F9" s="29">
        <f t="shared" si="0"/>
        <v>50</v>
      </c>
      <c r="G9" s="39">
        <f t="shared" si="1"/>
        <v>50</v>
      </c>
      <c r="H9" s="32">
        <f t="shared" si="2"/>
        <v>1</v>
      </c>
      <c r="I9" s="48">
        <f t="shared" si="3"/>
        <v>50</v>
      </c>
      <c r="J9" s="2"/>
      <c r="K9" s="52" t="s">
        <v>47</v>
      </c>
      <c r="L9" s="143" t="s">
        <v>48</v>
      </c>
      <c r="M9" s="144"/>
    </row>
    <row r="10" spans="1:13" ht="50.1" customHeight="1">
      <c r="A10" s="2"/>
      <c r="C10" s="153" t="s">
        <v>51</v>
      </c>
      <c r="D10" s="154"/>
      <c r="E10" s="2"/>
      <c r="F10" s="2"/>
      <c r="G10" s="2"/>
      <c r="H10" s="2"/>
      <c r="I10" s="2"/>
      <c r="J10" s="2"/>
      <c r="K10" s="52" t="s">
        <v>49</v>
      </c>
      <c r="L10" s="143" t="s">
        <v>50</v>
      </c>
      <c r="M10" s="144"/>
    </row>
    <row r="11" spans="1:13" ht="60" customHeight="1" thickBot="1">
      <c r="A11" s="125" t="s">
        <v>25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49" t="s">
        <v>53</v>
      </c>
      <c r="L11" s="145" t="s">
        <v>52</v>
      </c>
      <c r="M11" s="146"/>
    </row>
    <row r="12" spans="1:13" ht="60" customHeight="1">
      <c r="A12" s="3" t="s">
        <v>27</v>
      </c>
      <c r="B12" s="3" t="s">
        <v>2</v>
      </c>
      <c r="C12" s="10" t="s">
        <v>3</v>
      </c>
      <c r="D12" s="11" t="s">
        <v>4</v>
      </c>
      <c r="E12" s="3" t="s">
        <v>6</v>
      </c>
      <c r="F12" s="3" t="s">
        <v>35</v>
      </c>
      <c r="G12" s="3" t="s">
        <v>37</v>
      </c>
      <c r="H12" s="14" t="s">
        <v>7</v>
      </c>
      <c r="I12" s="15" t="s">
        <v>11</v>
      </c>
      <c r="J12" s="2"/>
      <c r="K12" s="150"/>
      <c r="L12" s="147"/>
      <c r="M12" s="148"/>
    </row>
    <row r="13" spans="1:13" ht="50.1" customHeight="1">
      <c r="A13" s="41" t="s">
        <v>60</v>
      </c>
      <c r="B13" s="39">
        <v>100</v>
      </c>
      <c r="C13" s="101">
        <v>1</v>
      </c>
      <c r="D13" s="116">
        <v>1</v>
      </c>
      <c r="E13" s="27">
        <f>1/10 * B13</f>
        <v>10</v>
      </c>
      <c r="F13" s="29">
        <f>B13 * SQRT(C13 / D13)</f>
        <v>100</v>
      </c>
      <c r="G13" s="39">
        <f>MAX(E13, F13)</f>
        <v>100</v>
      </c>
      <c r="H13" s="31">
        <f>G13 / (B13 * C13)</f>
        <v>1</v>
      </c>
      <c r="I13" s="47">
        <f>G13 / C13</f>
        <v>100</v>
      </c>
      <c r="J13" s="2"/>
    </row>
    <row r="14" spans="1:13" ht="50.1" customHeight="1">
      <c r="A14" s="41" t="s">
        <v>28</v>
      </c>
      <c r="B14" s="39">
        <v>80</v>
      </c>
      <c r="C14" s="101">
        <v>1</v>
      </c>
      <c r="D14" s="116">
        <v>1</v>
      </c>
      <c r="E14" s="28">
        <f t="shared" ref="E14:E15" si="4">1/10 * B14</f>
        <v>8</v>
      </c>
      <c r="F14" s="20">
        <f t="shared" ref="F14:F15" si="5">B14 * SQRT(C14 / D14)</f>
        <v>80</v>
      </c>
      <c r="G14" s="30">
        <f t="shared" ref="G14:G15" si="6">MAX(E14, F14)</f>
        <v>80</v>
      </c>
      <c r="H14" s="32">
        <f t="shared" ref="H14:H15" si="7">G14 / (B14 * C14)</f>
        <v>1</v>
      </c>
      <c r="I14" s="48">
        <f t="shared" ref="I14:I15" si="8">G14 / C14</f>
        <v>80</v>
      </c>
      <c r="J14" s="2"/>
    </row>
    <row r="15" spans="1:13" ht="50.1" customHeight="1">
      <c r="A15" s="42" t="s">
        <v>32</v>
      </c>
      <c r="B15" s="30">
        <v>20</v>
      </c>
      <c r="C15" s="101">
        <v>1</v>
      </c>
      <c r="D15" s="116">
        <v>1</v>
      </c>
      <c r="E15" s="24">
        <f t="shared" si="4"/>
        <v>2</v>
      </c>
      <c r="F15" s="35">
        <f t="shared" si="5"/>
        <v>20</v>
      </c>
      <c r="G15" s="5">
        <f t="shared" si="6"/>
        <v>20</v>
      </c>
      <c r="H15" s="32">
        <f t="shared" si="7"/>
        <v>1</v>
      </c>
      <c r="I15" s="48">
        <f t="shared" si="8"/>
        <v>20</v>
      </c>
      <c r="J15" s="2"/>
    </row>
    <row r="16" spans="1:13" ht="50.1" customHeight="1">
      <c r="A16" s="2"/>
      <c r="C16" s="153" t="s">
        <v>51</v>
      </c>
      <c r="D16" s="154"/>
      <c r="E16" s="2"/>
      <c r="F16" s="2"/>
      <c r="G16" s="2"/>
      <c r="H16" s="2"/>
      <c r="I16" s="2"/>
      <c r="J16" s="2"/>
    </row>
    <row r="17" spans="1:10" ht="60" customHeight="1" thickBot="1">
      <c r="A17" s="125" t="s">
        <v>26</v>
      </c>
      <c r="B17" s="125"/>
      <c r="C17" s="125"/>
      <c r="D17" s="125"/>
      <c r="E17" s="125"/>
      <c r="F17" s="125"/>
      <c r="G17" s="125"/>
      <c r="H17" s="125"/>
      <c r="I17" s="125"/>
      <c r="J17" s="125"/>
    </row>
    <row r="18" spans="1:10" ht="60" customHeight="1">
      <c r="A18" s="3" t="s">
        <v>27</v>
      </c>
      <c r="B18" s="3" t="s">
        <v>2</v>
      </c>
      <c r="C18" s="10" t="s">
        <v>3</v>
      </c>
      <c r="D18" s="11" t="s">
        <v>4</v>
      </c>
      <c r="E18" s="3" t="s">
        <v>6</v>
      </c>
      <c r="F18" s="3" t="s">
        <v>35</v>
      </c>
      <c r="G18" s="3" t="s">
        <v>37</v>
      </c>
      <c r="H18" s="14" t="s">
        <v>7</v>
      </c>
      <c r="I18" s="15" t="s">
        <v>11</v>
      </c>
    </row>
    <row r="19" spans="1:10" ht="50.1" customHeight="1">
      <c r="A19" s="41" t="s">
        <v>28</v>
      </c>
      <c r="B19" s="39">
        <v>20</v>
      </c>
      <c r="C19" s="101">
        <v>1</v>
      </c>
      <c r="D19" s="116">
        <v>1</v>
      </c>
      <c r="E19" s="27">
        <f>1/10 * B19</f>
        <v>2</v>
      </c>
      <c r="F19" s="29">
        <f>B19 * (C19 / D19)</f>
        <v>20</v>
      </c>
      <c r="G19" s="39">
        <f>MAX(E19, F19)</f>
        <v>20</v>
      </c>
      <c r="H19" s="31">
        <f>G19 / (B19 * C19)</f>
        <v>1</v>
      </c>
      <c r="I19" s="47">
        <f>G19 / C19</f>
        <v>20</v>
      </c>
    </row>
    <row r="20" spans="1:10" ht="50.1" customHeight="1">
      <c r="A20" s="42" t="s">
        <v>32</v>
      </c>
      <c r="B20" s="30">
        <v>5</v>
      </c>
      <c r="C20" s="101">
        <v>1</v>
      </c>
      <c r="D20" s="116">
        <v>1</v>
      </c>
      <c r="E20" s="28">
        <f t="shared" ref="E20" si="9">1/10 * B20</f>
        <v>0.5</v>
      </c>
      <c r="F20" s="20">
        <f t="shared" ref="F20" si="10">B20 * (C20 / D20)</f>
        <v>5</v>
      </c>
      <c r="G20" s="30">
        <f t="shared" ref="G20" si="11">MAX(E20, F20)</f>
        <v>5</v>
      </c>
      <c r="H20" s="32">
        <f t="shared" ref="H20" si="12">G20 / (B20 * C20)</f>
        <v>1</v>
      </c>
      <c r="I20" s="48">
        <f t="shared" ref="I20" si="13">G20 / C20</f>
        <v>5</v>
      </c>
    </row>
    <row r="21" spans="1:10" ht="50.1" customHeight="1">
      <c r="A21" s="2"/>
      <c r="C21" s="127" t="s">
        <v>51</v>
      </c>
      <c r="D21" s="128"/>
      <c r="E21" s="2"/>
      <c r="F21" s="2"/>
      <c r="G21" s="2"/>
      <c r="H21" s="2"/>
      <c r="I21" s="2"/>
    </row>
    <row r="22" spans="1:10" ht="20.100000000000001" customHeight="1"/>
    <row r="23" spans="1:10" ht="50.1" hidden="1" customHeight="1"/>
    <row r="24" spans="1:10" ht="50.1" hidden="1" customHeight="1"/>
    <row r="25" spans="1:10" ht="50.1" hidden="1" customHeight="1"/>
    <row r="26" spans="1:10" ht="50.1" hidden="1" customHeight="1"/>
    <row r="27" spans="1:10" ht="50.1" hidden="1" customHeight="1"/>
    <row r="28" spans="1:10" ht="50.1" hidden="1" customHeight="1"/>
    <row r="29" spans="1:10" ht="50.1" hidden="1" customHeight="1"/>
    <row r="30" spans="1:10" ht="50.1" hidden="1" customHeight="1"/>
    <row r="31" spans="1:10" ht="50.1" hidden="1" customHeight="1"/>
    <row r="32" spans="1:10" ht="50.1" hidden="1" customHeight="1"/>
    <row r="33" ht="50.1" hidden="1" customHeight="1"/>
    <row r="34" ht="50.1" hidden="1" customHeight="1"/>
    <row r="35" ht="50.1" hidden="1" customHeight="1"/>
    <row r="36" ht="50.1" hidden="1" customHeight="1"/>
    <row r="37" ht="50.1" hidden="1" customHeight="1"/>
    <row r="38" ht="50.1" hidden="1" customHeight="1"/>
    <row r="39" ht="50.1" hidden="1" customHeight="1"/>
  </sheetData>
  <sheetProtection password="F79F" sheet="1" objects="1" scenarios="1" selectLockedCells="1"/>
  <mergeCells count="17">
    <mergeCell ref="C21:D21"/>
    <mergeCell ref="C16:D16"/>
    <mergeCell ref="L5:M5"/>
    <mergeCell ref="L6:M6"/>
    <mergeCell ref="L7:M7"/>
    <mergeCell ref="L8:M8"/>
    <mergeCell ref="L9:M9"/>
    <mergeCell ref="A1:J1"/>
    <mergeCell ref="A2:J2"/>
    <mergeCell ref="A11:J11"/>
    <mergeCell ref="A17:J17"/>
    <mergeCell ref="L10:M10"/>
    <mergeCell ref="L11:M12"/>
    <mergeCell ref="K11:K12"/>
    <mergeCell ref="L4:M4"/>
    <mergeCell ref="K3:M3"/>
    <mergeCell ref="C10:D10"/>
  </mergeCells>
  <conditionalFormatting sqref="C4:D9 C13:D15 C19:D20">
    <cfRule type="cellIs" dxfId="1" priority="1" operator="lessThan"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O22"/>
  <sheetViews>
    <sheetView showGridLines="0" tabSelected="1" zoomScale="85" zoomScaleNormal="85" workbookViewId="0">
      <selection activeCell="C4" sqref="C4"/>
    </sheetView>
  </sheetViews>
  <sheetFormatPr defaultColWidth="0" defaultRowHeight="50.1" customHeight="1" zeroHeight="1"/>
  <cols>
    <col min="1" max="10" width="20.7109375" customWidth="1"/>
    <col min="11" max="11" width="1.7109375" customWidth="1"/>
    <col min="12" max="14" width="20.7109375" customWidth="1"/>
    <col min="15" max="15" width="4.7109375" customWidth="1"/>
    <col min="16" max="16384" width="20.7109375" hidden="1"/>
  </cols>
  <sheetData>
    <row r="1" spans="1:14" ht="60" customHeight="1">
      <c r="A1" s="121" t="s">
        <v>57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"/>
      <c r="M1" s="1"/>
      <c r="N1" s="1"/>
    </row>
    <row r="2" spans="1:14" ht="60" customHeight="1" thickBot="1">
      <c r="A2" s="125" t="s">
        <v>24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"/>
      <c r="M2" s="1"/>
      <c r="N2" s="1"/>
    </row>
    <row r="3" spans="1:14" ht="60" customHeight="1">
      <c r="A3" s="3" t="s">
        <v>27</v>
      </c>
      <c r="B3" s="3" t="s">
        <v>2</v>
      </c>
      <c r="C3" s="46" t="s">
        <v>3</v>
      </c>
      <c r="D3" s="11" t="s">
        <v>4</v>
      </c>
      <c r="E3" s="12" t="s">
        <v>33</v>
      </c>
      <c r="F3" s="3" t="s">
        <v>6</v>
      </c>
      <c r="G3" s="3" t="s">
        <v>35</v>
      </c>
      <c r="H3" s="3" t="s">
        <v>36</v>
      </c>
      <c r="I3" s="14" t="s">
        <v>7</v>
      </c>
      <c r="J3" s="15" t="s">
        <v>11</v>
      </c>
      <c r="K3" s="2"/>
      <c r="L3" s="152" t="s">
        <v>31</v>
      </c>
      <c r="M3" s="152"/>
      <c r="N3" s="152"/>
    </row>
    <row r="4" spans="1:14" ht="50.1" customHeight="1">
      <c r="A4" s="41" t="s">
        <v>60</v>
      </c>
      <c r="B4" s="39">
        <v>300</v>
      </c>
      <c r="C4" s="101">
        <v>1</v>
      </c>
      <c r="D4" s="116">
        <v>1</v>
      </c>
      <c r="E4" s="9">
        <f>B4 / 4</f>
        <v>75</v>
      </c>
      <c r="F4" s="27" t="s">
        <v>34</v>
      </c>
      <c r="G4" s="29">
        <f>E4</f>
        <v>75</v>
      </c>
      <c r="H4" s="39">
        <f>G4</f>
        <v>75</v>
      </c>
      <c r="I4" s="31">
        <f>H4 / (E4 * C4)</f>
        <v>1</v>
      </c>
      <c r="J4" s="47">
        <f>H4 / C4</f>
        <v>75</v>
      </c>
      <c r="K4" s="2"/>
      <c r="L4" s="120" t="s">
        <v>61</v>
      </c>
      <c r="M4" s="151" t="s">
        <v>58</v>
      </c>
      <c r="N4" s="151"/>
    </row>
    <row r="5" spans="1:14" ht="50.1" customHeight="1">
      <c r="A5" s="42" t="s">
        <v>28</v>
      </c>
      <c r="B5" s="30">
        <v>200</v>
      </c>
      <c r="C5" s="101">
        <v>1</v>
      </c>
      <c r="D5" s="116">
        <v>1</v>
      </c>
      <c r="E5" s="44">
        <f t="shared" ref="E5:E9" si="0">B5 / 4</f>
        <v>50</v>
      </c>
      <c r="F5" s="28" t="s">
        <v>34</v>
      </c>
      <c r="G5" s="20">
        <f t="shared" ref="G5:G9" si="1">E5</f>
        <v>50</v>
      </c>
      <c r="H5" s="30">
        <f t="shared" ref="H5:H9" si="2">G5</f>
        <v>50</v>
      </c>
      <c r="I5" s="32">
        <f t="shared" ref="I5:I9" si="3">H5 / (E5 * C5)</f>
        <v>1</v>
      </c>
      <c r="J5" s="48">
        <f t="shared" ref="J5:J9" si="4">H5 / C5</f>
        <v>50</v>
      </c>
      <c r="K5" s="2"/>
      <c r="L5" s="51" t="s">
        <v>40</v>
      </c>
      <c r="M5" s="126" t="s">
        <v>41</v>
      </c>
      <c r="N5" s="126"/>
    </row>
    <row r="6" spans="1:14" ht="50.1" customHeight="1">
      <c r="A6" s="42" t="s">
        <v>59</v>
      </c>
      <c r="B6" s="30">
        <v>150</v>
      </c>
      <c r="C6" s="101">
        <v>1</v>
      </c>
      <c r="D6" s="116">
        <v>1</v>
      </c>
      <c r="E6" s="26">
        <f t="shared" si="0"/>
        <v>37.5</v>
      </c>
      <c r="F6" s="28" t="s">
        <v>34</v>
      </c>
      <c r="G6" s="20">
        <f t="shared" si="1"/>
        <v>37.5</v>
      </c>
      <c r="H6" s="30">
        <f t="shared" si="2"/>
        <v>37.5</v>
      </c>
      <c r="I6" s="38">
        <f t="shared" si="3"/>
        <v>1</v>
      </c>
      <c r="J6" s="8">
        <f t="shared" si="4"/>
        <v>37.5</v>
      </c>
      <c r="K6" s="2"/>
      <c r="L6" s="52" t="s">
        <v>42</v>
      </c>
      <c r="M6" s="143" t="s">
        <v>43</v>
      </c>
      <c r="N6" s="144"/>
    </row>
    <row r="7" spans="1:14" ht="50.1" customHeight="1">
      <c r="A7" s="42" t="s">
        <v>29</v>
      </c>
      <c r="B7" s="30">
        <v>100</v>
      </c>
      <c r="C7" s="101">
        <v>1</v>
      </c>
      <c r="D7" s="116">
        <v>1</v>
      </c>
      <c r="E7" s="9">
        <f t="shared" si="0"/>
        <v>25</v>
      </c>
      <c r="F7" s="28" t="s">
        <v>34</v>
      </c>
      <c r="G7" s="20">
        <f t="shared" si="1"/>
        <v>25</v>
      </c>
      <c r="H7" s="30">
        <f t="shared" si="2"/>
        <v>25</v>
      </c>
      <c r="I7" s="32">
        <f t="shared" si="3"/>
        <v>1</v>
      </c>
      <c r="J7" s="48">
        <f t="shared" si="4"/>
        <v>25</v>
      </c>
      <c r="K7" s="2"/>
      <c r="L7" s="52" t="s">
        <v>44</v>
      </c>
      <c r="M7" s="143" t="s">
        <v>45</v>
      </c>
      <c r="N7" s="144"/>
    </row>
    <row r="8" spans="1:14" ht="50.1" customHeight="1">
      <c r="A8" s="42" t="s">
        <v>62</v>
      </c>
      <c r="B8" s="30">
        <v>75</v>
      </c>
      <c r="C8" s="101">
        <v>1</v>
      </c>
      <c r="D8" s="116">
        <v>1</v>
      </c>
      <c r="E8" s="44">
        <f t="shared" si="0"/>
        <v>18.75</v>
      </c>
      <c r="F8" s="28" t="s">
        <v>34</v>
      </c>
      <c r="G8" s="20">
        <f t="shared" si="1"/>
        <v>18.75</v>
      </c>
      <c r="H8" s="30">
        <f t="shared" si="2"/>
        <v>18.75</v>
      </c>
      <c r="I8" s="32">
        <f t="shared" si="3"/>
        <v>1</v>
      </c>
      <c r="J8" s="48">
        <f t="shared" si="4"/>
        <v>18.75</v>
      </c>
      <c r="K8" s="2"/>
      <c r="L8" s="52" t="s">
        <v>46</v>
      </c>
      <c r="M8" s="143" t="s">
        <v>65</v>
      </c>
      <c r="N8" s="144"/>
    </row>
    <row r="9" spans="1:14" ht="50.1" customHeight="1">
      <c r="A9" s="40" t="s">
        <v>30</v>
      </c>
      <c r="B9" s="22">
        <v>50</v>
      </c>
      <c r="C9" s="101">
        <v>1</v>
      </c>
      <c r="D9" s="116">
        <v>1</v>
      </c>
      <c r="E9" s="26">
        <f t="shared" si="0"/>
        <v>12.5</v>
      </c>
      <c r="F9" s="28" t="s">
        <v>34</v>
      </c>
      <c r="G9" s="20">
        <f t="shared" si="1"/>
        <v>12.5</v>
      </c>
      <c r="H9" s="30">
        <f t="shared" si="2"/>
        <v>12.5</v>
      </c>
      <c r="I9" s="32">
        <f t="shared" si="3"/>
        <v>1</v>
      </c>
      <c r="J9" s="48">
        <f t="shared" si="4"/>
        <v>12.5</v>
      </c>
      <c r="K9" s="2"/>
      <c r="L9" s="52" t="s">
        <v>47</v>
      </c>
      <c r="M9" s="143" t="s">
        <v>48</v>
      </c>
      <c r="N9" s="144"/>
    </row>
    <row r="10" spans="1:14" ht="50.1" customHeight="1">
      <c r="A10" s="2"/>
      <c r="B10" s="1"/>
      <c r="C10" s="153" t="s">
        <v>51</v>
      </c>
      <c r="D10" s="154"/>
      <c r="E10" s="6"/>
      <c r="F10" s="2"/>
      <c r="G10" s="2"/>
      <c r="H10" s="2"/>
      <c r="I10" s="2"/>
      <c r="J10" s="2"/>
      <c r="K10" s="2"/>
      <c r="L10" s="52" t="s">
        <v>49</v>
      </c>
      <c r="M10" s="143" t="s">
        <v>50</v>
      </c>
      <c r="N10" s="144"/>
    </row>
    <row r="11" spans="1:14" ht="60" customHeight="1" thickBot="1">
      <c r="A11" s="125" t="s">
        <v>25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49" t="s">
        <v>53</v>
      </c>
      <c r="M11" s="145" t="s">
        <v>52</v>
      </c>
      <c r="N11" s="146"/>
    </row>
    <row r="12" spans="1:14" ht="60" customHeight="1">
      <c r="A12" s="3" t="s">
        <v>27</v>
      </c>
      <c r="B12" s="3" t="s">
        <v>2</v>
      </c>
      <c r="C12" s="10" t="s">
        <v>3</v>
      </c>
      <c r="D12" s="11" t="s">
        <v>4</v>
      </c>
      <c r="E12" s="12" t="s">
        <v>33</v>
      </c>
      <c r="F12" s="3" t="s">
        <v>6</v>
      </c>
      <c r="G12" s="3" t="s">
        <v>35</v>
      </c>
      <c r="H12" s="3" t="s">
        <v>36</v>
      </c>
      <c r="I12" s="14" t="s">
        <v>7</v>
      </c>
      <c r="J12" s="15" t="s">
        <v>11</v>
      </c>
      <c r="K12" s="2"/>
      <c r="L12" s="150"/>
      <c r="M12" s="147"/>
      <c r="N12" s="148"/>
    </row>
    <row r="13" spans="1:14" ht="50.1" customHeight="1">
      <c r="A13" s="41" t="s">
        <v>60</v>
      </c>
      <c r="B13" s="39">
        <v>100</v>
      </c>
      <c r="C13" s="101">
        <v>1</v>
      </c>
      <c r="D13" s="116">
        <v>1</v>
      </c>
      <c r="E13" s="7">
        <f>B13 / 4</f>
        <v>25</v>
      </c>
      <c r="F13" s="27">
        <f>1/10 * E13</f>
        <v>2.5</v>
      </c>
      <c r="G13" s="29">
        <f>E13 * SQRT(C13 / D13)</f>
        <v>25</v>
      </c>
      <c r="H13" s="39">
        <f>MAX(F13, G13)</f>
        <v>25</v>
      </c>
      <c r="I13" s="38">
        <f>H13 / (E13 * C13)</f>
        <v>1</v>
      </c>
      <c r="J13" s="8">
        <f>H13 / C13</f>
        <v>25</v>
      </c>
      <c r="K13" s="2"/>
      <c r="L13" s="149" t="s">
        <v>66</v>
      </c>
      <c r="M13" s="143" t="s">
        <v>54</v>
      </c>
      <c r="N13" s="144"/>
    </row>
    <row r="14" spans="1:14" ht="50.1" customHeight="1">
      <c r="A14" s="42" t="s">
        <v>28</v>
      </c>
      <c r="B14" s="30">
        <v>80</v>
      </c>
      <c r="C14" s="104">
        <v>1</v>
      </c>
      <c r="D14" s="117">
        <v>1</v>
      </c>
      <c r="E14" s="44">
        <f t="shared" ref="E14:E15" si="5">B14 / 4</f>
        <v>20</v>
      </c>
      <c r="F14" s="28">
        <f t="shared" ref="F14:F15" si="6">1/10 * E14</f>
        <v>2</v>
      </c>
      <c r="G14" s="20">
        <f t="shared" ref="G14:G15" si="7">E14 * SQRT(C14 / D14)</f>
        <v>20</v>
      </c>
      <c r="H14" s="30">
        <f t="shared" ref="H14:H15" si="8">MAX(F14, G14)</f>
        <v>20</v>
      </c>
      <c r="I14" s="32">
        <f t="shared" ref="I14:I15" si="9">H14 / (E14 * C14)</f>
        <v>1</v>
      </c>
      <c r="J14" s="48">
        <f t="shared" ref="J14:J15" si="10">H14 / C14</f>
        <v>20</v>
      </c>
      <c r="K14" s="2"/>
      <c r="L14" s="155"/>
      <c r="M14" s="143" t="s">
        <v>55</v>
      </c>
      <c r="N14" s="144"/>
    </row>
    <row r="15" spans="1:14" ht="50.1" customHeight="1">
      <c r="A15" s="43" t="s">
        <v>32</v>
      </c>
      <c r="B15" s="5">
        <v>20</v>
      </c>
      <c r="C15" s="104">
        <v>1</v>
      </c>
      <c r="D15" s="117">
        <v>1</v>
      </c>
      <c r="E15" s="26">
        <f t="shared" si="5"/>
        <v>5</v>
      </c>
      <c r="F15" s="24">
        <f t="shared" si="6"/>
        <v>0.5</v>
      </c>
      <c r="G15" s="35">
        <f t="shared" si="7"/>
        <v>5</v>
      </c>
      <c r="H15" s="22">
        <f t="shared" si="8"/>
        <v>5</v>
      </c>
      <c r="I15" s="32">
        <f t="shared" si="9"/>
        <v>1</v>
      </c>
      <c r="J15" s="48">
        <f t="shared" si="10"/>
        <v>5</v>
      </c>
      <c r="K15" s="2"/>
      <c r="L15" s="150"/>
      <c r="M15" s="143" t="s">
        <v>56</v>
      </c>
      <c r="N15" s="144"/>
    </row>
    <row r="16" spans="1:14" ht="50.1" customHeight="1">
      <c r="A16" s="54"/>
      <c r="B16" s="55"/>
      <c r="C16" s="153" t="s">
        <v>51</v>
      </c>
      <c r="D16" s="154"/>
      <c r="E16" s="6"/>
      <c r="F16" s="54"/>
      <c r="G16" s="54"/>
      <c r="H16" s="2"/>
      <c r="I16" s="2"/>
      <c r="J16" s="2"/>
      <c r="K16" s="2"/>
      <c r="L16" s="1"/>
      <c r="M16" s="1"/>
      <c r="N16" s="1"/>
    </row>
    <row r="17" spans="1:14" ht="60" customHeight="1" thickBot="1">
      <c r="A17" s="125" t="s">
        <v>26</v>
      </c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"/>
      <c r="M17" s="1"/>
      <c r="N17" s="1"/>
    </row>
    <row r="18" spans="1:14" ht="60" customHeight="1">
      <c r="A18" s="3" t="s">
        <v>27</v>
      </c>
      <c r="B18" s="3" t="s">
        <v>2</v>
      </c>
      <c r="C18" s="10" t="s">
        <v>3</v>
      </c>
      <c r="D18" s="11" t="s">
        <v>4</v>
      </c>
      <c r="E18" s="12" t="s">
        <v>33</v>
      </c>
      <c r="F18" s="3" t="s">
        <v>6</v>
      </c>
      <c r="G18" s="3" t="s">
        <v>35</v>
      </c>
      <c r="H18" s="3" t="s">
        <v>36</v>
      </c>
      <c r="I18" s="14" t="s">
        <v>7</v>
      </c>
      <c r="J18" s="15" t="s">
        <v>11</v>
      </c>
      <c r="K18" s="1"/>
      <c r="L18" s="1"/>
      <c r="M18" s="1"/>
      <c r="N18" s="1"/>
    </row>
    <row r="19" spans="1:14" ht="50.1" customHeight="1">
      <c r="A19" s="41" t="s">
        <v>28</v>
      </c>
      <c r="B19" s="39">
        <v>20</v>
      </c>
      <c r="C19" s="101">
        <v>1</v>
      </c>
      <c r="D19" s="116">
        <v>1</v>
      </c>
      <c r="E19" s="13">
        <f>B19 / 4</f>
        <v>5</v>
      </c>
      <c r="F19" s="27">
        <f>1/10 * E19</f>
        <v>0.5</v>
      </c>
      <c r="G19" s="29">
        <f>E19 * (C19 / D19)</f>
        <v>5</v>
      </c>
      <c r="H19" s="39">
        <f>MAX(F19, G19)</f>
        <v>5</v>
      </c>
      <c r="I19" s="31">
        <f>H19 / (E19 * C19)</f>
        <v>1</v>
      </c>
      <c r="J19" s="47">
        <f>H19 / C19</f>
        <v>5</v>
      </c>
      <c r="K19" s="1"/>
      <c r="L19" s="1"/>
      <c r="M19" s="1"/>
      <c r="N19" s="1"/>
    </row>
    <row r="20" spans="1:14" ht="50.1" customHeight="1">
      <c r="A20" s="42" t="s">
        <v>32</v>
      </c>
      <c r="B20" s="30">
        <v>5</v>
      </c>
      <c r="C20" s="104">
        <v>1</v>
      </c>
      <c r="D20" s="117">
        <v>1</v>
      </c>
      <c r="E20" s="45">
        <f t="shared" ref="E20" si="11">B20 / 4</f>
        <v>1.25</v>
      </c>
      <c r="F20" s="28">
        <f t="shared" ref="F20" si="12">1/10 * E20</f>
        <v>0.125</v>
      </c>
      <c r="G20" s="20">
        <f t="shared" ref="G20" si="13">E20 * (C20 / D20)</f>
        <v>1.25</v>
      </c>
      <c r="H20" s="30">
        <f t="shared" ref="H20" si="14">MAX(F20, G20)</f>
        <v>1.25</v>
      </c>
      <c r="I20" s="32">
        <f t="shared" ref="I20" si="15">H20 / (E20 * C20)</f>
        <v>1</v>
      </c>
      <c r="J20" s="48">
        <f t="shared" ref="J20" si="16">H20 / C20</f>
        <v>1.25</v>
      </c>
      <c r="K20" s="1"/>
      <c r="L20" s="1"/>
      <c r="M20" s="1"/>
      <c r="N20" s="1"/>
    </row>
    <row r="21" spans="1:14" ht="50.1" customHeight="1">
      <c r="A21" s="2"/>
      <c r="B21" s="1"/>
      <c r="C21" s="153" t="s">
        <v>51</v>
      </c>
      <c r="D21" s="154"/>
      <c r="E21" s="53"/>
      <c r="F21" s="2"/>
      <c r="G21" s="2"/>
      <c r="H21" s="2"/>
      <c r="I21" s="2"/>
      <c r="J21" s="2"/>
      <c r="K21" s="1"/>
      <c r="L21" s="1"/>
      <c r="M21" s="1"/>
      <c r="N21" s="1"/>
    </row>
    <row r="22" spans="1:14" ht="20.100000000000001" customHeight="1"/>
  </sheetData>
  <sheetProtection password="F79F" sheet="1" objects="1" scenarios="1" selectLockedCells="1"/>
  <mergeCells count="21">
    <mergeCell ref="M14:N14"/>
    <mergeCell ref="C21:D21"/>
    <mergeCell ref="C10:D10"/>
    <mergeCell ref="C16:D16"/>
    <mergeCell ref="A17:K17"/>
    <mergeCell ref="A1:K1"/>
    <mergeCell ref="A2:K2"/>
    <mergeCell ref="L13:L15"/>
    <mergeCell ref="M15:N15"/>
    <mergeCell ref="L11:L12"/>
    <mergeCell ref="M11:N12"/>
    <mergeCell ref="M10:N10"/>
    <mergeCell ref="M8:N8"/>
    <mergeCell ref="M7:N7"/>
    <mergeCell ref="M6:N6"/>
    <mergeCell ref="M4:N4"/>
    <mergeCell ref="M9:N9"/>
    <mergeCell ref="L3:N3"/>
    <mergeCell ref="A11:K11"/>
    <mergeCell ref="M5:N5"/>
    <mergeCell ref="M13:N13"/>
  </mergeCells>
  <conditionalFormatting sqref="C4:D9 C13:D15 C19:D20">
    <cfRule type="cellIs" dxfId="0" priority="1" operator="lessThan"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Artykuł 2017-2018</vt:lpstr>
      <vt:lpstr>Artykuł 2019-2020</vt:lpstr>
      <vt:lpstr>Monografia 2017-2020</vt:lpstr>
      <vt:lpstr>Edycja, przekład mon. 2017-2020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2019-11-27T14:38:51Z</dcterms:modified>
</cp:coreProperties>
</file>